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firstSheet="3" activeTab="12"/>
  </bookViews>
  <sheets>
    <sheet name="1 день" sheetId="1" r:id="rId1"/>
    <sheet name="2 день" sheetId="2" r:id="rId2"/>
    <sheet name="3  день" sheetId="3" r:id="rId3"/>
    <sheet name="4  день" sheetId="4" r:id="rId4"/>
    <sheet name="5  день" sheetId="5" r:id="rId5"/>
    <sheet name="6  день" sheetId="6" r:id="rId6"/>
    <sheet name="7 день" sheetId="7" r:id="rId7"/>
    <sheet name="8 день" sheetId="8" r:id="rId8"/>
    <sheet name="9 день" sheetId="9" r:id="rId9"/>
    <sheet name="10 день" sheetId="10" r:id="rId10"/>
    <sheet name="11день" sheetId="11" r:id="rId11"/>
    <sheet name="12 день" sheetId="12" r:id="rId12"/>
    <sheet name="итого" sheetId="13" r:id="rId13"/>
    <sheet name="повтор" sheetId="14" r:id="rId14"/>
    <sheet name="анализ" sheetId="15" r:id="rId15"/>
  </sheets>
  <definedNames>
    <definedName name="_xlnm.Print_Area" localSheetId="9">'10 день'!$A$1:$O$67</definedName>
    <definedName name="_xlnm.Print_Area" localSheetId="10">'11день'!$A$1:$O$62</definedName>
    <definedName name="_xlnm.Print_Area" localSheetId="1">'2 день'!$A$1:$O$68</definedName>
    <definedName name="_xlnm.Print_Area" localSheetId="12">'итого'!$A$1:$M$33</definedName>
  </definedNames>
  <calcPr fullCalcOnLoad="1"/>
</workbook>
</file>

<file path=xl/sharedStrings.xml><?xml version="1.0" encoding="utf-8"?>
<sst xmlns="http://schemas.openxmlformats.org/spreadsheetml/2006/main" count="1267" uniqueCount="549">
  <si>
    <t>Неделя: первая</t>
  </si>
  <si>
    <t>Сезон: осенне-зимний</t>
  </si>
  <si>
    <t>№ рец.</t>
  </si>
  <si>
    <t>Прием пищи,</t>
  </si>
  <si>
    <t>наименование блюда</t>
  </si>
  <si>
    <t>Масса</t>
  </si>
  <si>
    <t>порции</t>
  </si>
  <si>
    <t>Б</t>
  </si>
  <si>
    <t>Ж</t>
  </si>
  <si>
    <t>У</t>
  </si>
  <si>
    <t>Энерг.</t>
  </si>
  <si>
    <t>ценность</t>
  </si>
  <si>
    <t>(ккал)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</si>
  <si>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</si>
  <si>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</si>
  <si>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</si>
  <si>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</si>
  <si>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</si>
  <si>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</si>
  <si>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</si>
  <si>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</si>
  <si>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</si>
  <si>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</si>
  <si>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</si>
  <si>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</si>
  <si>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</si>
  <si>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</si>
  <si>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</si>
  <si>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</si>
  <si>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>День:четверг</t>
  </si>
  <si>
    <t>День:пятница</t>
  </si>
  <si>
    <t>День:суббота</t>
  </si>
  <si>
    <t>Банан</t>
  </si>
  <si>
    <t>П. 497</t>
  </si>
  <si>
    <t>Какао с молоком (2-й вариант)</t>
  </si>
  <si>
    <t>какао- порошок 5</t>
  </si>
  <si>
    <t>молоко 130</t>
  </si>
  <si>
    <t>сахар 25</t>
  </si>
  <si>
    <t>П. 559</t>
  </si>
  <si>
    <t>Булочка "Веснушка"</t>
  </si>
  <si>
    <t>морковь 12,5</t>
  </si>
  <si>
    <t>Хлеб ржаной</t>
  </si>
  <si>
    <t>П. 109</t>
  </si>
  <si>
    <t>П. 508</t>
  </si>
  <si>
    <t>Компот из смеси сухофруктов</t>
  </si>
  <si>
    <t>200</t>
  </si>
  <si>
    <t>смесь сухофруктов 25</t>
  </si>
  <si>
    <t>сахар 15</t>
  </si>
  <si>
    <t>П. 305</t>
  </si>
  <si>
    <t>Ряженка</t>
  </si>
  <si>
    <t>П. 111</t>
  </si>
  <si>
    <t>Батон нарезной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</si>
  <si>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</si>
  <si>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</si>
  <si>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</si>
  <si>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</si>
  <si>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</si>
  <si>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</si>
  <si>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</si>
  <si>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</si>
  <si>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</si>
  <si>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</si>
  <si>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</si>
  <si>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ванилин 0,02</t>
  </si>
  <si>
    <t>П. 481</t>
  </si>
  <si>
    <t>Молоко сгущеное</t>
  </si>
  <si>
    <t>П. 128</t>
  </si>
  <si>
    <t>Борщ с капустой и картофелем</t>
  </si>
  <si>
    <t>свекла 50</t>
  </si>
  <si>
    <t xml:space="preserve"> капуста свежая 25</t>
  </si>
  <si>
    <t>или квашеная 21,5</t>
  </si>
  <si>
    <t>картофель26,75</t>
  </si>
  <si>
    <t>морковь 15,75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</si>
  <si>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</si>
  <si>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</si>
  <si>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</si>
  <si>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</si>
  <si>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</si>
  <si>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</si>
  <si>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</si>
  <si>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</si>
  <si>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</si>
  <si>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огурцы соленые 16,75</t>
  </si>
  <si>
    <t>П. 343</t>
  </si>
  <si>
    <t>Рыба, тушенная в томате с овощами</t>
  </si>
  <si>
    <t>морковь 32</t>
  </si>
  <si>
    <t>П. 509</t>
  </si>
  <si>
    <t>Компот из яблок с лимоном</t>
  </si>
  <si>
    <t>свежие яблоки 56</t>
  </si>
  <si>
    <t>лимон 16</t>
  </si>
  <si>
    <t>сахар 20</t>
  </si>
  <si>
    <t>П. 260</t>
  </si>
  <si>
    <t>Каша "Дружба"</t>
  </si>
  <si>
    <t>крупа рисовая 15</t>
  </si>
  <si>
    <t>крупа пшенная 11</t>
  </si>
  <si>
    <t>молоко 102</t>
  </si>
  <si>
    <t>вода 70</t>
  </si>
  <si>
    <t>сахар 5</t>
  </si>
  <si>
    <t>масло сливочное 10</t>
  </si>
  <si>
    <t>П. 156</t>
  </si>
  <si>
    <t>Суп-лапша домашняя</t>
  </si>
  <si>
    <t>лапша домашняя 20</t>
  </si>
  <si>
    <t>мука пшеничная 17,5</t>
  </si>
  <si>
    <t>мука на подпыл 1,2</t>
  </si>
  <si>
    <t>соль 0,3</t>
  </si>
  <si>
    <t>бульон или вода 237,5</t>
  </si>
  <si>
    <t>П. 406</t>
  </si>
  <si>
    <t>Плов из птицы отварной</t>
  </si>
  <si>
    <t>Сок абрикосовый</t>
  </si>
  <si>
    <t>П. 300</t>
  </si>
  <si>
    <t>1шт</t>
  </si>
  <si>
    <t>П. 291</t>
  </si>
  <si>
    <t>Макаронные изделия отварные</t>
  </si>
  <si>
    <t>П. 395</t>
  </si>
  <si>
    <t>Сосиски</t>
  </si>
  <si>
    <t>9.1.5.2</t>
  </si>
  <si>
    <t>Йогурт</t>
  </si>
  <si>
    <t xml:space="preserve">П. 144 </t>
  </si>
  <si>
    <t>Суп картофельный с бобовыми (1 вариант)</t>
  </si>
  <si>
    <t>горох 20,25</t>
  </si>
  <si>
    <t>или горошек консервироыванный 38,5</t>
  </si>
  <si>
    <t>картофель 83,25</t>
  </si>
  <si>
    <t>петрушка (корень) 3,25</t>
  </si>
  <si>
    <t>бульон или вода 162,5</t>
  </si>
  <si>
    <t>1.4.2.1.</t>
  </si>
  <si>
    <t>сметана 15% жирности</t>
  </si>
  <si>
    <t>П. 91</t>
  </si>
  <si>
    <t>Бутерброд с сыром (2-й вариант)</t>
  </si>
  <si>
    <t>П. 563</t>
  </si>
  <si>
    <t>Груша</t>
  </si>
  <si>
    <t>масло растительное 10</t>
  </si>
  <si>
    <t>Капуста тушеная</t>
  </si>
  <si>
    <t>П. 423</t>
  </si>
  <si>
    <t>П. 76</t>
  </si>
  <si>
    <t>Винегрет овощной</t>
  </si>
  <si>
    <t>картофель 29,4</t>
  </si>
  <si>
    <t>свекла 19</t>
  </si>
  <si>
    <t>морковь 13</t>
  </si>
  <si>
    <t>огурцы соленые 38</t>
  </si>
  <si>
    <t>лук репчатый 18</t>
  </si>
  <si>
    <t xml:space="preserve">масло растительное 10 </t>
  </si>
  <si>
    <t>100</t>
  </si>
  <si>
    <t>Возрастная категория: 11-18 лет</t>
  </si>
  <si>
    <t>10.6.3</t>
  </si>
  <si>
    <t>11.1.1.5</t>
  </si>
  <si>
    <t>День:понедельник</t>
  </si>
  <si>
    <t>Неделя: вторая</t>
  </si>
  <si>
    <t>9.1.2.6.</t>
  </si>
  <si>
    <t>Яблоко</t>
  </si>
  <si>
    <t>П. 142</t>
  </si>
  <si>
    <t>Щи из свежей капусты с картофелем</t>
  </si>
  <si>
    <t>250</t>
  </si>
  <si>
    <t>капуста белокочанная 62,5</t>
  </si>
  <si>
    <t>картофель 40</t>
  </si>
  <si>
    <t>томатное пюре 2,5</t>
  </si>
  <si>
    <t>День:вторник</t>
  </si>
  <si>
    <t>35</t>
  </si>
  <si>
    <t xml:space="preserve">масло сливочное 5 </t>
  </si>
  <si>
    <t>хлеб пшеничный 15</t>
  </si>
  <si>
    <t>бульон или вода 187,5</t>
  </si>
  <si>
    <t>День:среда</t>
  </si>
  <si>
    <t>П. 590</t>
  </si>
  <si>
    <t>П. 369</t>
  </si>
  <si>
    <t>Жаркое по-домашнему</t>
  </si>
  <si>
    <t>П. 165</t>
  </si>
  <si>
    <t>Суп молочный с макаронным изделиями</t>
  </si>
  <si>
    <t>П. 150</t>
  </si>
  <si>
    <t>Суп картофельный с рыбой</t>
  </si>
  <si>
    <t>бульон рыбный 175</t>
  </si>
  <si>
    <t>картофель 150</t>
  </si>
  <si>
    <t>лук репчатый 12,5</t>
  </si>
  <si>
    <t>морковь 20</t>
  </si>
  <si>
    <t>капуста белокочанная 50</t>
  </si>
  <si>
    <t>хлеб ржаной</t>
  </si>
  <si>
    <t>П. 263</t>
  </si>
  <si>
    <t>молоко 106</t>
  </si>
  <si>
    <t>лимонная кислота 0,1</t>
  </si>
  <si>
    <t>П. 313</t>
  </si>
  <si>
    <t>Запеканка из творога</t>
  </si>
  <si>
    <t>крупа манная 12,9</t>
  </si>
  <si>
    <t>сахар 12,9</t>
  </si>
  <si>
    <t>П. 2</t>
  </si>
  <si>
    <t>Салат  витаминный</t>
  </si>
  <si>
    <t>яблоки свежие 28</t>
  </si>
  <si>
    <t>П. 154</t>
  </si>
  <si>
    <t>Суп крестьянский с крупой</t>
  </si>
  <si>
    <t>капуста белокочанная 37,5</t>
  </si>
  <si>
    <t>картофель33,25</t>
  </si>
  <si>
    <t xml:space="preserve">крупа перловая, рисовая 10  </t>
  </si>
  <si>
    <t>П. 427</t>
  </si>
  <si>
    <t>б</t>
  </si>
  <si>
    <t>ж</t>
  </si>
  <si>
    <t>у</t>
  </si>
  <si>
    <t>кал</t>
  </si>
  <si>
    <t>Мг</t>
  </si>
  <si>
    <t>Жел</t>
  </si>
  <si>
    <t>завтрак</t>
  </si>
  <si>
    <t>обед</t>
  </si>
  <si>
    <t>морковь 9</t>
  </si>
  <si>
    <t>томат-пюре 14,4</t>
  </si>
  <si>
    <t>сахар 5,4</t>
  </si>
  <si>
    <t>картофель 203,4</t>
  </si>
  <si>
    <t>молоко 28,8</t>
  </si>
  <si>
    <t>масло сливочное 8,1</t>
  </si>
  <si>
    <t>180</t>
  </si>
  <si>
    <t>картофель 214,2</t>
  </si>
  <si>
    <t>молоко 54</t>
  </si>
  <si>
    <t>масло растительное 5,4</t>
  </si>
  <si>
    <t>мука пшеничная 9</t>
  </si>
  <si>
    <t>Пищевые продукты</t>
  </si>
  <si>
    <t>Итого  1 день</t>
  </si>
  <si>
    <t>Итого 2 день</t>
  </si>
  <si>
    <t>Итого 3 день</t>
  </si>
  <si>
    <t>Итого  4 день</t>
  </si>
  <si>
    <t>Итого  5 день</t>
  </si>
  <si>
    <t>Итого  6 день</t>
  </si>
  <si>
    <t>Итого 7 день</t>
  </si>
  <si>
    <t>Итого 8 день</t>
  </si>
  <si>
    <t>Итого  9 день</t>
  </si>
  <si>
    <t>Итого  10 день</t>
  </si>
  <si>
    <t>Итого  11 день</t>
  </si>
  <si>
    <t>Итого  12 день</t>
  </si>
  <si>
    <t>Среднее за 12 деней</t>
  </si>
  <si>
    <t>Норма</t>
  </si>
  <si>
    <t xml:space="preserve">% отклонения </t>
  </si>
  <si>
    <t>хлеб пшеничный</t>
  </si>
  <si>
    <t>макароны</t>
  </si>
  <si>
    <t xml:space="preserve">крупа, бобы, </t>
  </si>
  <si>
    <t>картофель</t>
  </si>
  <si>
    <t>овощи</t>
  </si>
  <si>
    <t>фрукты свежие</t>
  </si>
  <si>
    <t>фрукты сухие</t>
  </si>
  <si>
    <t xml:space="preserve">кондитерские 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</si>
  <si>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</si>
  <si>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</si>
  <si>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</si>
  <si>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</si>
  <si>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</si>
  <si>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</si>
  <si>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</si>
  <si>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 филе</t>
  </si>
  <si>
    <t>сметана</t>
  </si>
  <si>
    <t>сыр</t>
  </si>
  <si>
    <t>цыплята потрошеные</t>
  </si>
  <si>
    <t>кисломолочная продукция</t>
  </si>
  <si>
    <t>соки</t>
  </si>
  <si>
    <t>колбасные изделия</t>
  </si>
  <si>
    <t>П. 368</t>
  </si>
  <si>
    <t>Гуляш из говядины (2-й вариант)</t>
  </si>
  <si>
    <t>говядина (лопаточная...) 109,3</t>
  </si>
  <si>
    <t>масло сливочное 6,75</t>
  </si>
  <si>
    <t>петрушка (корень) 2</t>
  </si>
  <si>
    <t>томатное пюре 6</t>
  </si>
  <si>
    <t>томат-пюре 6,3</t>
  </si>
  <si>
    <t xml:space="preserve">говядина (боковой и наруж куски т/б) 135,9 </t>
  </si>
  <si>
    <t>картофель 136,8</t>
  </si>
  <si>
    <t>лук репчатый 15,75</t>
  </si>
  <si>
    <t>масло сливочное 6,3</t>
  </si>
  <si>
    <t>П, 364</t>
  </si>
  <si>
    <t>Азу</t>
  </si>
  <si>
    <t xml:space="preserve"> говядина (тазобедренная) 99,82 </t>
  </si>
  <si>
    <t>масло сливочное7,44</t>
  </si>
  <si>
    <t>томат-пюре 9,3</t>
  </si>
  <si>
    <t>лук репчатый 18,6</t>
  </si>
  <si>
    <t>мука пшеничная 3,1</t>
  </si>
  <si>
    <t>огурцы соленые 20,46</t>
  </si>
  <si>
    <t>картофель 165,54</t>
  </si>
  <si>
    <t>БЖУ у булок не пересчитывала</t>
  </si>
  <si>
    <t>вода или бульон 25</t>
  </si>
  <si>
    <t>петрушка (корень) 5</t>
  </si>
  <si>
    <t>лук репчатый 17</t>
  </si>
  <si>
    <t>томат-пюре 9</t>
  </si>
  <si>
    <t>масло растительное 7,5</t>
  </si>
  <si>
    <t>масло сливочное 2,4</t>
  </si>
  <si>
    <t>П. 153</t>
  </si>
  <si>
    <t>Суп с рыбными консервами</t>
  </si>
  <si>
    <t>рыбные консервы в собственном соку 40</t>
  </si>
  <si>
    <t>картофель 93,25</t>
  </si>
  <si>
    <t>лук репчатый 9,5</t>
  </si>
  <si>
    <t>крупа рисовая 5</t>
  </si>
  <si>
    <t>масло сливочное 3,75</t>
  </si>
  <si>
    <t>укроп или петрушка 1,8</t>
  </si>
  <si>
    <t>Зефир</t>
  </si>
  <si>
    <t>морковь 2.67</t>
  </si>
  <si>
    <t>лук репчатый 2,67</t>
  </si>
  <si>
    <t>морковь 12</t>
  </si>
  <si>
    <t>лук репчатый 10</t>
  </si>
  <si>
    <t>мука пшеничная 2,67</t>
  </si>
  <si>
    <t>сыр Российский 16</t>
  </si>
  <si>
    <t>яйца 1/8 шт - 5</t>
  </si>
  <si>
    <t>4?97</t>
  </si>
  <si>
    <t>или капуста квашенная 231,48</t>
  </si>
  <si>
    <t>капуста белокочанная свежая 236,34</t>
  </si>
  <si>
    <t>петрушка 4,86</t>
  </si>
  <si>
    <t>лук репчатый 12,78</t>
  </si>
  <si>
    <t>мука пшеничная 2,16</t>
  </si>
  <si>
    <t>творог 188</t>
  </si>
  <si>
    <t>молоко для каши 48</t>
  </si>
  <si>
    <t>яйца 1/8 шт   6г</t>
  </si>
  <si>
    <t>сметана 6,9</t>
  </si>
  <si>
    <t>сухари 6,9</t>
  </si>
  <si>
    <t>масло сливочное 6,9</t>
  </si>
  <si>
    <t>масло сливочное 7</t>
  </si>
  <si>
    <t>Прием пищи,наименование блюда</t>
  </si>
  <si>
    <t>Масса порции</t>
  </si>
  <si>
    <t>Энерг.ценность, ккал</t>
  </si>
  <si>
    <t>9.1.2.2</t>
  </si>
  <si>
    <t>П.357</t>
  </si>
  <si>
    <t>Мясо отварное (для 1 блюда)</t>
  </si>
  <si>
    <t xml:space="preserve">говядина (покромка, лопаточная часть) 44  </t>
  </si>
  <si>
    <t>морковь очищенная 1,2</t>
  </si>
  <si>
    <t>лук репчатый 1</t>
  </si>
  <si>
    <t>П. 75</t>
  </si>
  <si>
    <t>Салат картофельный с сол.огур и зел горошком</t>
  </si>
  <si>
    <t>огурцы соленые 30</t>
  </si>
  <si>
    <t>Каша гречневая вязкая</t>
  </si>
  <si>
    <t>П. 248</t>
  </si>
  <si>
    <t>крупа гречневая 50</t>
  </si>
  <si>
    <t>вода 50</t>
  </si>
  <si>
    <t>П. 8</t>
  </si>
  <si>
    <t>Салат из моркови и чернослива</t>
  </si>
  <si>
    <t xml:space="preserve">морковь 94 </t>
  </si>
  <si>
    <t>чернослив 34</t>
  </si>
  <si>
    <t>сахар 2</t>
  </si>
  <si>
    <t>Салат из свеклы с черносливом</t>
  </si>
  <si>
    <t xml:space="preserve">свекла 104 </t>
  </si>
  <si>
    <t xml:space="preserve">масло растительное 6 </t>
  </si>
  <si>
    <t>чернослив 10,8</t>
  </si>
  <si>
    <t>П. 389</t>
  </si>
  <si>
    <t>Тефтели из говядины паровые</t>
  </si>
  <si>
    <t>говядина 1 категории (котлетное мясо) 96</t>
  </si>
  <si>
    <t>хлеб пшеничный 13</t>
  </si>
  <si>
    <t>масло сливочное 3</t>
  </si>
  <si>
    <t>лук репчатый  39</t>
  </si>
  <si>
    <t>Компот из плодов или ягод сушеных</t>
  </si>
  <si>
    <t>изюм 20</t>
  </si>
  <si>
    <t>П. 44 (2008)</t>
  </si>
  <si>
    <t>Суп из овощей</t>
  </si>
  <si>
    <t>капуста белокочанная 25</t>
  </si>
  <si>
    <t>картофель 66,25</t>
  </si>
  <si>
    <t>горошек зеленый консервированный 11,5</t>
  </si>
  <si>
    <t>сметана 12,5</t>
  </si>
  <si>
    <t>П. 411</t>
  </si>
  <si>
    <t>Кнели из кур с рисом</t>
  </si>
  <si>
    <t>масло растительное 6</t>
  </si>
  <si>
    <t>курага 20</t>
  </si>
  <si>
    <t xml:space="preserve">Каша манная молочная жидкая </t>
  </si>
  <si>
    <t>крупа манная 31</t>
  </si>
  <si>
    <t>П. 349</t>
  </si>
  <si>
    <t>Тефтели рыбные</t>
  </si>
  <si>
    <t>П. 448</t>
  </si>
  <si>
    <t>143</t>
  </si>
  <si>
    <t>минтай 90 (64,35)</t>
  </si>
  <si>
    <t>хлеб пшеничный 13,3</t>
  </si>
  <si>
    <t>вода 20</t>
  </si>
  <si>
    <t>лук репчатый 15,73</t>
  </si>
  <si>
    <t>яйца 5,72</t>
  </si>
  <si>
    <t>мука пшеничная 8</t>
  </si>
  <si>
    <t>масло растительное 7,15</t>
  </si>
  <si>
    <t>Соус белый 43</t>
  </si>
  <si>
    <t>бульон 47,3</t>
  </si>
  <si>
    <t>масло сливочное 2,15</t>
  </si>
  <si>
    <t>мука пшеничная 2,15</t>
  </si>
  <si>
    <t>лук репчатый 2,1</t>
  </si>
  <si>
    <t>петрушка (корень) 1,72</t>
  </si>
  <si>
    <t>П. 52</t>
  </si>
  <si>
    <t>П.381</t>
  </si>
  <si>
    <t>говядина 1 категории 116</t>
  </si>
  <si>
    <t>хлеб пшеничный 19</t>
  </si>
  <si>
    <t>сухари 11</t>
  </si>
  <si>
    <t>молоко или вода 23</t>
  </si>
  <si>
    <t>минтай 113 (87)</t>
  </si>
  <si>
    <t>лук репчатый12</t>
  </si>
  <si>
    <t>минтай 76,25 (53,75)</t>
  </si>
  <si>
    <t xml:space="preserve">Шницели </t>
  </si>
  <si>
    <t>молоко 175</t>
  </si>
  <si>
    <t>вода 75</t>
  </si>
  <si>
    <t>масло сливочное 2,5</t>
  </si>
  <si>
    <t xml:space="preserve">сахар 2 </t>
  </si>
  <si>
    <t>макароны 20</t>
  </si>
  <si>
    <t>П. 48</t>
  </si>
  <si>
    <t>Салат из квашеной капусты с луком</t>
  </si>
  <si>
    <t>капуста квашеная 116</t>
  </si>
  <si>
    <t xml:space="preserve">Биточки </t>
  </si>
  <si>
    <t>Сок апельсиновый</t>
  </si>
  <si>
    <t>Сок виноградный</t>
  </si>
  <si>
    <t>Булочка ванильная</t>
  </si>
  <si>
    <t>Картофель, отварной в молоке</t>
  </si>
  <si>
    <t>11.1.1.4</t>
  </si>
  <si>
    <t>макаронные изделия 61,2</t>
  </si>
  <si>
    <t>День: пятница</t>
  </si>
  <si>
    <t>День:  понедельник</t>
  </si>
  <si>
    <t>масло сливочное 4,75</t>
  </si>
  <si>
    <t>гречка 82,8</t>
  </si>
  <si>
    <t>П. 4</t>
  </si>
  <si>
    <t>Салат из белокочанной капусты с морковью</t>
  </si>
  <si>
    <t>капуста свежая 106</t>
  </si>
  <si>
    <t>лимонная к-та 0.1</t>
  </si>
  <si>
    <t>курица 1 категории потрошеная 197.6</t>
  </si>
  <si>
    <t>масло растительное 10.5</t>
  </si>
  <si>
    <t>лук репчатый 20.9</t>
  </si>
  <si>
    <t>морковь 13.3</t>
  </si>
  <si>
    <t>крупа рисовая 46.67</t>
  </si>
  <si>
    <t>бульон для риса 99.3</t>
  </si>
  <si>
    <t>ПОЛДНИК</t>
  </si>
  <si>
    <t>П.105</t>
  </si>
  <si>
    <t>Масло сливочное порционно</t>
  </si>
  <si>
    <t>П.516</t>
  </si>
  <si>
    <t>День: четверг</t>
  </si>
  <si>
    <t>П, 100</t>
  </si>
  <si>
    <t>Сыр (порциями)</t>
  </si>
  <si>
    <t>П. 493</t>
  </si>
  <si>
    <t>Чай с лимоном</t>
  </si>
  <si>
    <t>чай(заварка) 2</t>
  </si>
  <si>
    <t>сахар15</t>
  </si>
  <si>
    <t>лимон 8</t>
  </si>
  <si>
    <t>кислота лимонная 0.1</t>
  </si>
  <si>
    <t>п.516</t>
  </si>
  <si>
    <t>Кефир</t>
  </si>
  <si>
    <t>П.510</t>
  </si>
  <si>
    <t>Компот из яблок и апельсина</t>
  </si>
  <si>
    <t>яблоки 42</t>
  </si>
  <si>
    <t>апельсин 59</t>
  </si>
  <si>
    <t>Чай с сахаром</t>
  </si>
  <si>
    <t>П.94</t>
  </si>
  <si>
    <t>Бутерброд с маслом</t>
  </si>
  <si>
    <t>30</t>
  </si>
  <si>
    <t>масло сливочное 15</t>
  </si>
  <si>
    <t>П. 515</t>
  </si>
  <si>
    <t>Молоко кипяченое</t>
  </si>
  <si>
    <t>Кисло-молочный напиток "Снежок"</t>
  </si>
  <si>
    <t>картофель 68.2</t>
  </si>
  <si>
    <t>горошек зеленый консервированный  26.2</t>
  </si>
  <si>
    <t>Каша рисовая молочная(жидкая)</t>
  </si>
  <si>
    <t>Сыр (порционно)</t>
  </si>
  <si>
    <t>15</t>
  </si>
  <si>
    <t>Вода 67.8</t>
  </si>
  <si>
    <t>соль 1</t>
  </si>
  <si>
    <t>масло растительное 5,0</t>
  </si>
  <si>
    <t>П.404</t>
  </si>
  <si>
    <t>Ряженка 206</t>
  </si>
  <si>
    <t>П. 414</t>
  </si>
  <si>
    <t>Рис отварной</t>
  </si>
  <si>
    <t>рис 64.8</t>
  </si>
  <si>
    <t>масло сливочное 8.1</t>
  </si>
  <si>
    <t>П.567</t>
  </si>
  <si>
    <t>Омлет с колбасой</t>
  </si>
  <si>
    <t xml:space="preserve">яйца 94  </t>
  </si>
  <si>
    <t>молоко 58,8</t>
  </si>
  <si>
    <t>колбаса вареная 38,8</t>
  </si>
  <si>
    <t>Хлеб пшеничный</t>
  </si>
  <si>
    <t>П.542</t>
  </si>
  <si>
    <t>Пирожок с повидлом из сдобного теста</t>
  </si>
  <si>
    <t>Яйца вареные 0.40</t>
  </si>
  <si>
    <t>П. 50</t>
  </si>
  <si>
    <t>Салат из свеклы отварной</t>
  </si>
  <si>
    <t>свекла 121</t>
  </si>
  <si>
    <t>П. 337</t>
  </si>
  <si>
    <t>Рыба запеченая в омлете</t>
  </si>
  <si>
    <t>треска (нетто 132) 183</t>
  </si>
  <si>
    <t>или минтай 180</t>
  </si>
  <si>
    <t>мука пшеничная 7,5</t>
  </si>
  <si>
    <t>масло растительное 10,5</t>
  </si>
  <si>
    <t>яйца 0,65 шт - 39</t>
  </si>
  <si>
    <t>молоко 15</t>
  </si>
  <si>
    <t>мука пшеничная 3,9</t>
  </si>
  <si>
    <t>крупа рисовая 30.8</t>
  </si>
  <si>
    <t>молоко 118</t>
  </si>
  <si>
    <t>Сахар 5</t>
  </si>
  <si>
    <t>П. 268</t>
  </si>
  <si>
    <t>П.517</t>
  </si>
  <si>
    <t>П. 492</t>
  </si>
  <si>
    <t>Птица отварная (для 1 блюда)</t>
  </si>
  <si>
    <t>Курица 1 категории потр   32</t>
  </si>
  <si>
    <t>морковь очищенная 0.86</t>
  </si>
  <si>
    <t>петрушка 0.86</t>
  </si>
  <si>
    <t>П. 7</t>
  </si>
  <si>
    <t>Салат из моркови</t>
  </si>
  <si>
    <t>морковь 110</t>
  </si>
  <si>
    <t>сахар 3</t>
  </si>
  <si>
    <t>П.197</t>
  </si>
  <si>
    <t>Овощи в молочном соусе</t>
  </si>
  <si>
    <t>морковь 58,5</t>
  </si>
  <si>
    <t>картофель 36</t>
  </si>
  <si>
    <t>капуста белокочанная 45</t>
  </si>
  <si>
    <t>горошек зеленый 28,8</t>
  </si>
  <si>
    <t>масло сливочное 10,8</t>
  </si>
  <si>
    <t>П. 436</t>
  </si>
  <si>
    <t>соус молочный (2 вариант) 68</t>
  </si>
  <si>
    <t>молоко 51</t>
  </si>
  <si>
    <t>вода 17</t>
  </si>
  <si>
    <t>мука пшеничная 3,4</t>
  </si>
  <si>
    <t>масло сливочное 3,4</t>
  </si>
  <si>
    <t>сахар 0,68</t>
  </si>
  <si>
    <t>60</t>
  </si>
  <si>
    <t>11.1.1.1.</t>
  </si>
  <si>
    <t>П. 208</t>
  </si>
  <si>
    <t>Картофельный пудинг</t>
  </si>
  <si>
    <t>карофель 228</t>
  </si>
  <si>
    <t>масло сливочное 12</t>
  </si>
  <si>
    <t>лук репчатый 28</t>
  </si>
  <si>
    <t>яйцо 20</t>
  </si>
  <si>
    <t>мука пшеничная 12</t>
  </si>
  <si>
    <t>П. 108</t>
  </si>
  <si>
    <t>П. 493.П492</t>
  </si>
  <si>
    <t>П. 494</t>
  </si>
  <si>
    <t>П.492</t>
  </si>
  <si>
    <t>П.559</t>
  </si>
  <si>
    <t>П.541, 608</t>
  </si>
  <si>
    <t xml:space="preserve">Ватрушка с творожным фаршем </t>
  </si>
  <si>
    <t>Мука 27.5</t>
  </si>
  <si>
    <t>сахар2</t>
  </si>
  <si>
    <t>яйцо 3</t>
  </si>
  <si>
    <t>соль йодир 0.3</t>
  </si>
  <si>
    <t>дрожжи пресованные 1</t>
  </si>
  <si>
    <t>мука(на подпыл) 0.9</t>
  </si>
  <si>
    <t>повидло 25.25</t>
  </si>
  <si>
    <t>масло растит(для смазки) 0.9</t>
  </si>
  <si>
    <t>яйцо (для смазки)1.3</t>
  </si>
  <si>
    <t>П.592.П.543</t>
  </si>
  <si>
    <t>Пирожок с капустой(вариант 1)</t>
  </si>
  <si>
    <t>П.558</t>
  </si>
  <si>
    <t>Булочка Алтайская</t>
  </si>
  <si>
    <t>Булочка "Российская"</t>
  </si>
  <si>
    <t>П.95</t>
  </si>
  <si>
    <t>Бутерброд с джемом</t>
  </si>
  <si>
    <t xml:space="preserve">Масло сливочное 5 </t>
  </si>
  <si>
    <t>Джем или повидло 35.4</t>
  </si>
  <si>
    <t>Хлеб пшеничный 20</t>
  </si>
  <si>
    <t>П.30 (2008)</t>
  </si>
  <si>
    <t>Салат из соленого огуреца с луком</t>
  </si>
  <si>
    <t>огурец соленый 100</t>
  </si>
  <si>
    <t>лук репчатый 17.9 или лук зеленый18.5</t>
  </si>
  <si>
    <t>Печенье</t>
  </si>
  <si>
    <t>П. 237</t>
  </si>
  <si>
    <t>Каша гречневая рассыпчатая</t>
  </si>
  <si>
    <t>курица 1 категории потрошеная 264</t>
  </si>
  <si>
    <t>крупа рисовая 11.1</t>
  </si>
  <si>
    <t>масло сливочное 4.8</t>
  </si>
  <si>
    <t>молоко или вода 12.75</t>
  </si>
  <si>
    <t>П.336</t>
  </si>
  <si>
    <t>Рыба , припушеная в молоке</t>
  </si>
  <si>
    <t>102</t>
  </si>
  <si>
    <t>136..68</t>
  </si>
  <si>
    <t>Минтай 148.8</t>
  </si>
  <si>
    <t>или треска 148.8</t>
  </si>
  <si>
    <t>лук 27.6</t>
  </si>
  <si>
    <t>молоко 38.4</t>
  </si>
  <si>
    <t>масло растительное 8.4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</si>
</sst>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%"/>
    <numFmt numFmtId="174" formatCode="0.0"/>
    <numFmt numFmtId="175" formatCode="0.00000"/>
    <numFmt numFmtId="176" formatCode="0.0000"/>
    <numFmt numFmtId="177" formatCode="0.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12" fontId="5" fillId="0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3" fontId="6" fillId="0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 wrapText="1"/>
    </xf>
    <xf numFmtId="174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 wrapText="1"/>
    </xf>
    <xf numFmtId="12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3" fontId="6" fillId="32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/>
    </xf>
    <xf numFmtId="2" fontId="5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177" fontId="7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vertical="center"/>
    </xf>
    <xf numFmtId="2" fontId="7" fillId="0" borderId="17" xfId="0" applyNumberFormat="1" applyFont="1" applyFill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53" fillId="0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23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SheetLayoutView="100" zoomScalePageLayoutView="0" workbookViewId="0" topLeftCell="A37">
      <selection activeCell="D67" sqref="D67:O67"/>
    </sheetView>
  </sheetViews>
  <sheetFormatPr defaultColWidth="9.00390625" defaultRowHeight="12.75"/>
  <cols>
    <col min="1" max="1" width="11.875" style="29" customWidth="1"/>
    <col min="2" max="2" width="38.375" style="29" customWidth="1"/>
    <col min="3" max="3" width="9.125" style="42" customWidth="1"/>
    <col min="4" max="4" width="7.125" style="29" customWidth="1"/>
    <col min="5" max="5" width="7.00390625" style="29" customWidth="1"/>
    <col min="6" max="6" width="7.125" style="29" customWidth="1"/>
    <col min="7" max="7" width="10.125" style="29" customWidth="1"/>
    <col min="8" max="8" width="6.25390625" style="29" customWidth="1"/>
    <col min="9" max="9" width="7.25390625" style="29" customWidth="1"/>
    <col min="10" max="10" width="6.375" style="29" customWidth="1"/>
    <col min="11" max="11" width="6.625" style="29" customWidth="1"/>
    <col min="12" max="12" width="7.375" style="29" customWidth="1"/>
    <col min="13" max="13" width="8.875" style="29" customWidth="1"/>
    <col min="14" max="14" width="7.625" style="29" customWidth="1"/>
    <col min="15" max="15" width="6.25390625" style="29" customWidth="1"/>
    <col min="16" max="16384" width="9.125" style="29" customWidth="1"/>
  </cols>
  <sheetData>
    <row r="1" ht="15.75">
      <c r="A1" s="29" t="s">
        <v>391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109</v>
      </c>
      <c r="B11" s="39" t="s">
        <v>453</v>
      </c>
      <c r="C11" s="39" t="s">
        <v>110</v>
      </c>
      <c r="D11" s="48">
        <v>5.1</v>
      </c>
      <c r="E11" s="48">
        <v>4.6</v>
      </c>
      <c r="F11" s="48">
        <v>0.3</v>
      </c>
      <c r="G11" s="48">
        <v>63</v>
      </c>
      <c r="H11" s="48">
        <v>0.03</v>
      </c>
      <c r="I11" s="48">
        <v>0</v>
      </c>
      <c r="J11" s="48">
        <v>0.1</v>
      </c>
      <c r="K11" s="48">
        <v>0.2</v>
      </c>
      <c r="L11" s="48">
        <v>22</v>
      </c>
      <c r="M11" s="48">
        <v>77</v>
      </c>
      <c r="N11" s="48">
        <v>5</v>
      </c>
      <c r="O11" s="48">
        <v>1</v>
      </c>
    </row>
    <row r="12" spans="1:15" ht="15.75">
      <c r="A12" s="38" t="s">
        <v>91</v>
      </c>
      <c r="B12" s="39" t="s">
        <v>92</v>
      </c>
      <c r="C12" s="45" t="s">
        <v>45</v>
      </c>
      <c r="D12" s="48">
        <v>5.26</v>
      </c>
      <c r="E12" s="48">
        <v>11.66</v>
      </c>
      <c r="F12" s="48">
        <v>25.06</v>
      </c>
      <c r="G12" s="48">
        <v>226.2</v>
      </c>
      <c r="H12" s="48">
        <v>0.08</v>
      </c>
      <c r="I12" s="48">
        <v>1.32</v>
      </c>
      <c r="J12" s="48">
        <v>0.08</v>
      </c>
      <c r="K12" s="48">
        <v>0.2</v>
      </c>
      <c r="L12" s="48">
        <v>126.6</v>
      </c>
      <c r="M12" s="48">
        <v>140.4</v>
      </c>
      <c r="N12" s="48">
        <v>30.6</v>
      </c>
      <c r="O12" s="48">
        <v>0.56</v>
      </c>
    </row>
    <row r="13" spans="1:15" ht="15.75">
      <c r="A13" s="38"/>
      <c r="B13" s="46" t="s">
        <v>93</v>
      </c>
      <c r="C13" s="3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94</v>
      </c>
      <c r="C14" s="3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95</v>
      </c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97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/>
      <c r="B17" s="46" t="s">
        <v>98</v>
      </c>
      <c r="C17" s="3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47" t="s">
        <v>33</v>
      </c>
      <c r="B18" s="39" t="s">
        <v>34</v>
      </c>
      <c r="C18" s="39">
        <v>200</v>
      </c>
      <c r="D18" s="48">
        <v>5</v>
      </c>
      <c r="E18" s="48">
        <v>4.4</v>
      </c>
      <c r="F18" s="48">
        <v>31.7</v>
      </c>
      <c r="G18" s="48">
        <v>186</v>
      </c>
      <c r="H18" s="48">
        <v>0.06</v>
      </c>
      <c r="I18" s="48">
        <v>1.7</v>
      </c>
      <c r="J18" s="48">
        <v>0.03</v>
      </c>
      <c r="K18" s="48">
        <v>0</v>
      </c>
      <c r="L18" s="48">
        <v>163</v>
      </c>
      <c r="M18" s="48">
        <v>150</v>
      </c>
      <c r="N18" s="48">
        <v>39</v>
      </c>
      <c r="O18" s="48">
        <v>1.3</v>
      </c>
    </row>
    <row r="19" spans="1:15" ht="15.75">
      <c r="A19" s="46"/>
      <c r="B19" s="46" t="s">
        <v>35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46"/>
      <c r="B20" s="46" t="s">
        <v>36</v>
      </c>
      <c r="C20" s="3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46"/>
      <c r="B21" s="46" t="s">
        <v>37</v>
      </c>
      <c r="C21" s="3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5.75">
      <c r="A22" s="47" t="s">
        <v>126</v>
      </c>
      <c r="B22" s="39" t="s">
        <v>127</v>
      </c>
      <c r="C22" s="39">
        <v>35</v>
      </c>
      <c r="D22" s="48">
        <v>5</v>
      </c>
      <c r="E22" s="48">
        <v>8.1</v>
      </c>
      <c r="F22" s="48">
        <v>7.4</v>
      </c>
      <c r="G22" s="48">
        <v>123</v>
      </c>
      <c r="H22" s="48">
        <v>0.02</v>
      </c>
      <c r="I22" s="48">
        <v>0.1</v>
      </c>
      <c r="J22" s="48">
        <v>0.06</v>
      </c>
      <c r="K22" s="48">
        <v>0.3</v>
      </c>
      <c r="L22" s="48">
        <v>137</v>
      </c>
      <c r="M22" s="48">
        <v>99</v>
      </c>
      <c r="N22" s="48">
        <v>10</v>
      </c>
      <c r="O22" s="48">
        <v>0.3</v>
      </c>
    </row>
    <row r="23" spans="1:15" ht="15.75">
      <c r="A23" s="46"/>
      <c r="B23" s="46" t="s">
        <v>288</v>
      </c>
      <c r="C23" s="3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46"/>
      <c r="B24" s="46" t="s">
        <v>157</v>
      </c>
      <c r="C24" s="3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38"/>
      <c r="B25" s="46" t="s">
        <v>158</v>
      </c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5.75">
      <c r="A26" s="38" t="s">
        <v>42</v>
      </c>
      <c r="B26" s="39" t="s">
        <v>41</v>
      </c>
      <c r="C26" s="39">
        <v>30</v>
      </c>
      <c r="D26" s="48">
        <v>1.98</v>
      </c>
      <c r="E26" s="48">
        <v>0.36</v>
      </c>
      <c r="F26" s="48">
        <v>10.02</v>
      </c>
      <c r="G26" s="48">
        <v>52.2</v>
      </c>
      <c r="H26" s="48">
        <v>0.054</v>
      </c>
      <c r="I26" s="48">
        <v>0</v>
      </c>
      <c r="J26" s="48">
        <v>0</v>
      </c>
      <c r="K26" s="48">
        <v>0.42</v>
      </c>
      <c r="L26" s="48">
        <v>10.5</v>
      </c>
      <c r="M26" s="48">
        <v>47.4</v>
      </c>
      <c r="N26" s="48">
        <v>14.1</v>
      </c>
      <c r="O26" s="48">
        <v>1.17</v>
      </c>
    </row>
    <row r="27" spans="1:15" ht="15.75">
      <c r="A27" s="38"/>
      <c r="B27" s="39" t="s">
        <v>25</v>
      </c>
      <c r="C27" s="39"/>
      <c r="D27" s="49">
        <f>SUM(D11:D26)</f>
        <v>22.34</v>
      </c>
      <c r="E27" s="49">
        <f aca="true" t="shared" si="0" ref="E27:O27">SUM(E11:E26)</f>
        <v>29.119999999999997</v>
      </c>
      <c r="F27" s="49">
        <f t="shared" si="0"/>
        <v>74.48</v>
      </c>
      <c r="G27" s="49">
        <f t="shared" si="0"/>
        <v>650.4000000000001</v>
      </c>
      <c r="H27" s="49">
        <f t="shared" si="0"/>
        <v>0.24399999999999997</v>
      </c>
      <c r="I27" s="49">
        <f t="shared" si="0"/>
        <v>3.12</v>
      </c>
      <c r="J27" s="49">
        <f t="shared" si="0"/>
        <v>0.27</v>
      </c>
      <c r="K27" s="49">
        <f t="shared" si="0"/>
        <v>1.1199999999999999</v>
      </c>
      <c r="L27" s="49">
        <f t="shared" si="0"/>
        <v>459.1</v>
      </c>
      <c r="M27" s="49">
        <f t="shared" si="0"/>
        <v>513.8</v>
      </c>
      <c r="N27" s="49">
        <f t="shared" si="0"/>
        <v>98.69999999999999</v>
      </c>
      <c r="O27" s="49">
        <f t="shared" si="0"/>
        <v>4.33</v>
      </c>
    </row>
    <row r="28" spans="1:15" ht="15.75">
      <c r="A28" s="38"/>
      <c r="B28" s="38"/>
      <c r="C28" s="3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38"/>
      <c r="B29" s="41" t="s">
        <v>26</v>
      </c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31.5">
      <c r="A30" s="38" t="s">
        <v>394</v>
      </c>
      <c r="B30" s="52" t="s">
        <v>395</v>
      </c>
      <c r="C30" s="39">
        <v>100</v>
      </c>
      <c r="D30" s="63">
        <v>1.6</v>
      </c>
      <c r="E30" s="63">
        <v>10.1</v>
      </c>
      <c r="F30" s="63">
        <v>9.6</v>
      </c>
      <c r="G30" s="63">
        <v>136</v>
      </c>
      <c r="H30" s="63">
        <v>0.04</v>
      </c>
      <c r="I30" s="63">
        <v>27.8</v>
      </c>
      <c r="J30" s="63">
        <v>0</v>
      </c>
      <c r="K30" s="63">
        <v>4.5</v>
      </c>
      <c r="L30" s="63">
        <v>44</v>
      </c>
      <c r="M30" s="63">
        <v>32</v>
      </c>
      <c r="N30" s="63">
        <v>17</v>
      </c>
      <c r="O30" s="63">
        <v>0.6</v>
      </c>
    </row>
    <row r="31" spans="1:15" ht="15.75">
      <c r="A31" s="38"/>
      <c r="B31" s="46" t="s">
        <v>137</v>
      </c>
      <c r="C31" s="3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8"/>
      <c r="B32" s="46" t="s">
        <v>396</v>
      </c>
      <c r="C32" s="3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.75">
      <c r="A33" s="38"/>
      <c r="B33" s="46" t="s">
        <v>97</v>
      </c>
      <c r="C33" s="3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5.75">
      <c r="A34" s="38"/>
      <c r="B34" s="46" t="s">
        <v>397</v>
      </c>
      <c r="C34" s="39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5.75">
      <c r="A35" s="38"/>
      <c r="B35" s="46" t="s">
        <v>130</v>
      </c>
      <c r="C35" s="3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5.75">
      <c r="A36" s="38" t="s">
        <v>99</v>
      </c>
      <c r="B36" s="39" t="s">
        <v>100</v>
      </c>
      <c r="C36" s="39">
        <v>250</v>
      </c>
      <c r="D36" s="48">
        <v>2.55</v>
      </c>
      <c r="E36" s="48">
        <v>5.57</v>
      </c>
      <c r="F36" s="48">
        <v>13.9</v>
      </c>
      <c r="G36" s="48">
        <v>111</v>
      </c>
      <c r="H36" s="48">
        <v>0.03</v>
      </c>
      <c r="I36" s="48">
        <v>0.37</v>
      </c>
      <c r="J36" s="48">
        <v>0.013</v>
      </c>
      <c r="K36" s="48">
        <v>2.5</v>
      </c>
      <c r="L36" s="48">
        <v>9</v>
      </c>
      <c r="M36" s="48">
        <v>29.75</v>
      </c>
      <c r="N36" s="48">
        <v>4.5</v>
      </c>
      <c r="O36" s="48">
        <v>0.4</v>
      </c>
    </row>
    <row r="37" spans="1:15" ht="15.75">
      <c r="A37" s="38"/>
      <c r="B37" s="46" t="s">
        <v>101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102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103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289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104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/>
      <c r="B42" s="46" t="s">
        <v>73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/>
      <c r="B43" s="46" t="s">
        <v>74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38"/>
      <c r="B44" s="46" t="s">
        <v>105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46" t="s">
        <v>439</v>
      </c>
      <c r="B45" s="53" t="s">
        <v>472</v>
      </c>
      <c r="C45" s="39">
        <v>20</v>
      </c>
      <c r="D45" s="48">
        <v>5.8</v>
      </c>
      <c r="E45" s="48">
        <v>2.1</v>
      </c>
      <c r="F45" s="48">
        <v>0.14</v>
      </c>
      <c r="G45" s="48">
        <v>43</v>
      </c>
      <c r="H45" s="48">
        <v>0.012</v>
      </c>
      <c r="I45" s="48">
        <v>8</v>
      </c>
      <c r="J45" s="48">
        <v>0</v>
      </c>
      <c r="K45" s="48">
        <v>0.14</v>
      </c>
      <c r="L45" s="48">
        <v>2.86</v>
      </c>
      <c r="M45" s="48">
        <v>44.17</v>
      </c>
      <c r="N45" s="48">
        <v>6.4</v>
      </c>
      <c r="O45" s="48">
        <v>0.37</v>
      </c>
    </row>
    <row r="46" spans="1:15" ht="15.75">
      <c r="A46" s="46"/>
      <c r="B46" s="46" t="s">
        <v>473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46"/>
      <c r="B47" s="46" t="s">
        <v>474</v>
      </c>
      <c r="C47" s="3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5.75">
      <c r="A48" s="46"/>
      <c r="B48" s="46" t="s">
        <v>475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 t="s">
        <v>106</v>
      </c>
      <c r="B49" s="39" t="s">
        <v>107</v>
      </c>
      <c r="C49" s="45" t="s">
        <v>45</v>
      </c>
      <c r="D49" s="48">
        <v>22.9</v>
      </c>
      <c r="E49" s="48">
        <v>22.7</v>
      </c>
      <c r="F49" s="48">
        <v>54.1</v>
      </c>
      <c r="G49" s="48">
        <v>512.9</v>
      </c>
      <c r="H49" s="48">
        <v>0.04</v>
      </c>
      <c r="I49" s="48">
        <v>1.9</v>
      </c>
      <c r="J49" s="48">
        <v>0.01</v>
      </c>
      <c r="K49" s="48">
        <v>7.7</v>
      </c>
      <c r="L49" s="48">
        <v>47.1</v>
      </c>
      <c r="M49" s="48">
        <v>190</v>
      </c>
      <c r="N49" s="48">
        <v>44.3</v>
      </c>
      <c r="O49" s="48">
        <v>1.9</v>
      </c>
    </row>
    <row r="50" spans="1:15" ht="15.75">
      <c r="A50" s="38"/>
      <c r="B50" s="46" t="s">
        <v>398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399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 customHeight="1">
      <c r="A52" s="38"/>
      <c r="B52" s="46" t="s">
        <v>400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401</v>
      </c>
      <c r="C53" s="3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/>
      <c r="B54" s="46" t="s">
        <v>402</v>
      </c>
      <c r="C54" s="3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/>
      <c r="B55" s="46" t="s">
        <v>403</v>
      </c>
      <c r="C55" s="3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.75">
      <c r="A56" s="38" t="s">
        <v>388</v>
      </c>
      <c r="B56" s="39" t="s">
        <v>384</v>
      </c>
      <c r="C56" s="39">
        <v>200</v>
      </c>
      <c r="D56" s="48">
        <v>1.4</v>
      </c>
      <c r="E56" s="48">
        <v>0.2</v>
      </c>
      <c r="F56" s="48">
        <v>26.4</v>
      </c>
      <c r="G56" s="48">
        <v>120</v>
      </c>
      <c r="H56" s="48">
        <v>0.08</v>
      </c>
      <c r="I56" s="48">
        <v>80</v>
      </c>
      <c r="J56" s="48">
        <v>0</v>
      </c>
      <c r="K56" s="48">
        <v>0</v>
      </c>
      <c r="L56" s="48">
        <v>36</v>
      </c>
      <c r="M56" s="48">
        <v>26</v>
      </c>
      <c r="N56" s="48">
        <v>22</v>
      </c>
      <c r="O56" s="48">
        <v>0.6</v>
      </c>
    </row>
    <row r="57" spans="1:15" ht="15.75">
      <c r="A57" s="38" t="s">
        <v>503</v>
      </c>
      <c r="B57" s="39" t="s">
        <v>450</v>
      </c>
      <c r="C57" s="64">
        <v>45</v>
      </c>
      <c r="D57" s="63">
        <v>3.42</v>
      </c>
      <c r="E57" s="63">
        <v>0.36</v>
      </c>
      <c r="F57" s="63">
        <v>22.14</v>
      </c>
      <c r="G57" s="63">
        <v>105.75</v>
      </c>
      <c r="H57" s="63">
        <v>0.045</v>
      </c>
      <c r="I57" s="63">
        <v>0</v>
      </c>
      <c r="J57" s="63">
        <v>0</v>
      </c>
      <c r="K57" s="63">
        <v>0.495</v>
      </c>
      <c r="L57" s="63">
        <v>9</v>
      </c>
      <c r="M57" s="63">
        <v>29.25</v>
      </c>
      <c r="N57" s="63">
        <v>6.3</v>
      </c>
      <c r="O57" s="63">
        <v>0.495</v>
      </c>
    </row>
    <row r="58" spans="1:15" ht="15.75">
      <c r="A58" s="38" t="s">
        <v>42</v>
      </c>
      <c r="B58" s="39" t="s">
        <v>41</v>
      </c>
      <c r="C58" s="64">
        <v>40</v>
      </c>
      <c r="D58" s="63">
        <v>2.64</v>
      </c>
      <c r="E58" s="63">
        <v>0.48</v>
      </c>
      <c r="F58" s="63">
        <v>13.36</v>
      </c>
      <c r="G58" s="63">
        <v>69.6</v>
      </c>
      <c r="H58" s="63">
        <v>0.072</v>
      </c>
      <c r="I58" s="63">
        <v>0</v>
      </c>
      <c r="J58" s="63">
        <v>0</v>
      </c>
      <c r="K58" s="63">
        <v>0.56</v>
      </c>
      <c r="L58" s="63">
        <v>14</v>
      </c>
      <c r="M58" s="63">
        <v>63.2</v>
      </c>
      <c r="N58" s="63">
        <v>18.8</v>
      </c>
      <c r="O58" s="63">
        <v>1.56</v>
      </c>
    </row>
    <row r="59" spans="1:15" ht="15.75">
      <c r="A59" s="38"/>
      <c r="B59" s="39" t="s">
        <v>25</v>
      </c>
      <c r="C59" s="39"/>
      <c r="D59" s="49">
        <f aca="true" t="shared" si="1" ref="D59:O59">SUM(D30:D58)</f>
        <v>40.309999999999995</v>
      </c>
      <c r="E59" s="49">
        <f t="shared" si="1"/>
        <v>41.51</v>
      </c>
      <c r="F59" s="49">
        <f t="shared" si="1"/>
        <v>139.64000000000001</v>
      </c>
      <c r="G59" s="49">
        <f t="shared" si="1"/>
        <v>1098.25</v>
      </c>
      <c r="H59" s="49">
        <f t="shared" si="1"/>
        <v>0.319</v>
      </c>
      <c r="I59" s="49">
        <f t="shared" si="1"/>
        <v>118.07</v>
      </c>
      <c r="J59" s="49">
        <f t="shared" si="1"/>
        <v>0.023</v>
      </c>
      <c r="K59" s="49">
        <f t="shared" si="1"/>
        <v>15.895</v>
      </c>
      <c r="L59" s="49">
        <f t="shared" si="1"/>
        <v>161.96</v>
      </c>
      <c r="M59" s="49">
        <f t="shared" si="1"/>
        <v>414.37</v>
      </c>
      <c r="N59" s="49">
        <f t="shared" si="1"/>
        <v>119.29999999999998</v>
      </c>
      <c r="O59" s="49">
        <f t="shared" si="1"/>
        <v>5.925000000000001</v>
      </c>
    </row>
    <row r="60" spans="1:15" ht="15.75">
      <c r="A60" s="38"/>
      <c r="B60" s="39" t="s">
        <v>404</v>
      </c>
      <c r="C60" s="3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.75">
      <c r="A61" s="38" t="s">
        <v>411</v>
      </c>
      <c r="B61" s="39" t="s">
        <v>412</v>
      </c>
      <c r="C61" s="68" t="s">
        <v>45</v>
      </c>
      <c r="D61" s="63">
        <v>0.1</v>
      </c>
      <c r="E61" s="63">
        <v>0</v>
      </c>
      <c r="F61" s="63">
        <v>15.2</v>
      </c>
      <c r="G61" s="63">
        <v>61</v>
      </c>
      <c r="H61" s="63">
        <v>0</v>
      </c>
      <c r="I61" s="63">
        <v>2.8</v>
      </c>
      <c r="J61" s="63">
        <v>0</v>
      </c>
      <c r="K61" s="63">
        <v>0</v>
      </c>
      <c r="L61" s="63">
        <v>14.2</v>
      </c>
      <c r="M61" s="63">
        <v>4</v>
      </c>
      <c r="N61" s="63">
        <v>2</v>
      </c>
      <c r="O61" s="63">
        <v>0.4</v>
      </c>
    </row>
    <row r="62" spans="1:15" ht="15.75">
      <c r="A62" s="38"/>
      <c r="B62" s="46" t="s">
        <v>413</v>
      </c>
      <c r="C62" s="68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5.75">
      <c r="A63" s="38"/>
      <c r="B63" s="46" t="s">
        <v>414</v>
      </c>
      <c r="C63" s="68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5.75">
      <c r="A64" s="38"/>
      <c r="B64" s="46" t="s">
        <v>415</v>
      </c>
      <c r="C64" s="68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ht="15.75">
      <c r="A65" s="38" t="s">
        <v>507</v>
      </c>
      <c r="B65" s="39" t="s">
        <v>39</v>
      </c>
      <c r="C65" s="64">
        <v>60</v>
      </c>
      <c r="D65" s="75">
        <v>4.7</v>
      </c>
      <c r="E65" s="75">
        <v>3.7</v>
      </c>
      <c r="F65" s="75">
        <v>34.2</v>
      </c>
      <c r="G65" s="75">
        <v>189</v>
      </c>
      <c r="H65" s="75">
        <v>0.06</v>
      </c>
      <c r="I65" s="75">
        <v>0</v>
      </c>
      <c r="J65" s="75">
        <v>0.03</v>
      </c>
      <c r="K65" s="75">
        <v>0.7</v>
      </c>
      <c r="L65" s="75">
        <v>10</v>
      </c>
      <c r="M65" s="75">
        <v>38</v>
      </c>
      <c r="N65" s="75">
        <v>7</v>
      </c>
      <c r="O65" s="75">
        <v>0.6</v>
      </c>
    </row>
    <row r="66" spans="1:15" ht="15.75">
      <c r="A66" s="38"/>
      <c r="B66" s="39" t="s">
        <v>25</v>
      </c>
      <c r="C66" s="39"/>
      <c r="D66" s="49">
        <f>D61+D65</f>
        <v>4.8</v>
      </c>
      <c r="E66" s="49">
        <f aca="true" t="shared" si="2" ref="E66:O66">E61+E65</f>
        <v>3.7</v>
      </c>
      <c r="F66" s="49">
        <f t="shared" si="2"/>
        <v>49.400000000000006</v>
      </c>
      <c r="G66" s="49">
        <f t="shared" si="2"/>
        <v>250</v>
      </c>
      <c r="H66" s="49">
        <f t="shared" si="2"/>
        <v>0.06</v>
      </c>
      <c r="I66" s="49">
        <f t="shared" si="2"/>
        <v>2.8</v>
      </c>
      <c r="J66" s="49">
        <f t="shared" si="2"/>
        <v>0.03</v>
      </c>
      <c r="K66" s="49">
        <f t="shared" si="2"/>
        <v>0.7</v>
      </c>
      <c r="L66" s="49">
        <f t="shared" si="2"/>
        <v>24.2</v>
      </c>
      <c r="M66" s="49">
        <f t="shared" si="2"/>
        <v>42</v>
      </c>
      <c r="N66" s="49">
        <f t="shared" si="2"/>
        <v>9</v>
      </c>
      <c r="O66" s="49">
        <f t="shared" si="2"/>
        <v>1</v>
      </c>
    </row>
    <row r="67" spans="1:15" ht="15.75">
      <c r="A67" s="38"/>
      <c r="B67" s="39" t="s">
        <v>27</v>
      </c>
      <c r="C67" s="39"/>
      <c r="D67" s="49">
        <f>D27+D59+D66</f>
        <v>67.44999999999999</v>
      </c>
      <c r="E67" s="49">
        <f aca="true" t="shared" si="3" ref="E67:O67">E27+E59+E66</f>
        <v>74.33</v>
      </c>
      <c r="F67" s="49">
        <f t="shared" si="3"/>
        <v>263.52</v>
      </c>
      <c r="G67" s="49">
        <f t="shared" si="3"/>
        <v>1998.65</v>
      </c>
      <c r="H67" s="49">
        <f t="shared" si="3"/>
        <v>0.623</v>
      </c>
      <c r="I67" s="49">
        <f t="shared" si="3"/>
        <v>123.99</v>
      </c>
      <c r="J67" s="49">
        <f t="shared" si="3"/>
        <v>0.32300000000000006</v>
      </c>
      <c r="K67" s="49">
        <f t="shared" si="3"/>
        <v>17.715</v>
      </c>
      <c r="L67" s="49">
        <f t="shared" si="3"/>
        <v>645.2600000000001</v>
      </c>
      <c r="M67" s="49">
        <f t="shared" si="3"/>
        <v>970.17</v>
      </c>
      <c r="N67" s="49">
        <f t="shared" si="3"/>
        <v>226.99999999999997</v>
      </c>
      <c r="O67" s="49">
        <f t="shared" si="3"/>
        <v>11.255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1">
      <pane xSplit="1" ySplit="9" topLeftCell="B5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67" sqref="D67:O67"/>
    </sheetView>
  </sheetViews>
  <sheetFormatPr defaultColWidth="9.00390625" defaultRowHeight="12.75"/>
  <cols>
    <col min="1" max="1" width="9.25390625" style="29" customWidth="1"/>
    <col min="2" max="2" width="39.125" style="29" customWidth="1"/>
    <col min="3" max="3" width="9.125" style="42" customWidth="1"/>
    <col min="4" max="4" width="7.125" style="29" customWidth="1"/>
    <col min="5" max="5" width="7.00390625" style="29" customWidth="1"/>
    <col min="6" max="6" width="7.375" style="29" customWidth="1"/>
    <col min="7" max="7" width="10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7.375" style="29" customWidth="1"/>
    <col min="13" max="13" width="8.375" style="29" customWidth="1"/>
    <col min="14" max="14" width="7.25390625" style="29" customWidth="1"/>
    <col min="15" max="15" width="6.25390625" style="29" customWidth="1"/>
    <col min="16" max="16384" width="9.125" style="29" customWidth="1"/>
  </cols>
  <sheetData>
    <row r="1" ht="15.75">
      <c r="A1" s="29" t="s">
        <v>29</v>
      </c>
    </row>
    <row r="2" ht="15.75">
      <c r="A2" s="29" t="s">
        <v>146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316</v>
      </c>
      <c r="B11" s="39" t="s">
        <v>315</v>
      </c>
      <c r="C11" s="39">
        <v>200</v>
      </c>
      <c r="D11" s="63">
        <v>9.16</v>
      </c>
      <c r="E11" s="63">
        <v>12.88</v>
      </c>
      <c r="F11" s="63">
        <v>32.6</v>
      </c>
      <c r="G11" s="63">
        <v>283</v>
      </c>
      <c r="H11" s="63">
        <v>0.19</v>
      </c>
      <c r="I11" s="63">
        <v>1.36</v>
      </c>
      <c r="J11" s="63">
        <v>0.08</v>
      </c>
      <c r="K11" s="63">
        <v>0.5</v>
      </c>
      <c r="L11" s="63">
        <v>135.8</v>
      </c>
      <c r="M11" s="63">
        <v>237.2</v>
      </c>
      <c r="N11" s="63">
        <v>112.2</v>
      </c>
      <c r="O11" s="63">
        <v>3.44</v>
      </c>
    </row>
    <row r="12" spans="1:15" ht="15.75">
      <c r="A12" s="38"/>
      <c r="B12" s="46" t="s">
        <v>317</v>
      </c>
      <c r="C12" s="3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.75">
      <c r="A13" s="38"/>
      <c r="B13" s="46" t="s">
        <v>61</v>
      </c>
      <c r="C13" s="39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5.75">
      <c r="A14" s="38"/>
      <c r="B14" s="46" t="s">
        <v>318</v>
      </c>
      <c r="C14" s="39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5.75">
      <c r="A15" s="38"/>
      <c r="B15" s="46" t="s">
        <v>98</v>
      </c>
      <c r="C15" s="45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4.25" customHeight="1">
      <c r="A16" s="38" t="s">
        <v>411</v>
      </c>
      <c r="B16" s="39" t="s">
        <v>412</v>
      </c>
      <c r="C16" s="68" t="s">
        <v>45</v>
      </c>
      <c r="D16" s="63">
        <v>0.1</v>
      </c>
      <c r="E16" s="63">
        <v>0</v>
      </c>
      <c r="F16" s="63">
        <v>15.2</v>
      </c>
      <c r="G16" s="63">
        <v>61</v>
      </c>
      <c r="H16" s="63">
        <v>0</v>
      </c>
      <c r="I16" s="63">
        <v>2.8</v>
      </c>
      <c r="J16" s="63">
        <v>0</v>
      </c>
      <c r="K16" s="63">
        <v>0</v>
      </c>
      <c r="L16" s="63">
        <v>14.2</v>
      </c>
      <c r="M16" s="63">
        <v>4</v>
      </c>
      <c r="N16" s="63">
        <v>2</v>
      </c>
      <c r="O16" s="63">
        <v>0.4</v>
      </c>
    </row>
    <row r="17" spans="1:15" ht="14.25" customHeight="1">
      <c r="A17" s="38"/>
      <c r="B17" s="46" t="s">
        <v>413</v>
      </c>
      <c r="C17" s="6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5.75">
      <c r="A18" s="38"/>
      <c r="B18" s="46" t="s">
        <v>414</v>
      </c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5.75">
      <c r="A19" s="38"/>
      <c r="B19" s="46" t="s">
        <v>415</v>
      </c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5.75">
      <c r="A20" s="38" t="s">
        <v>424</v>
      </c>
      <c r="B20" s="39" t="s">
        <v>425</v>
      </c>
      <c r="C20" s="68" t="s">
        <v>426</v>
      </c>
      <c r="D20" s="63">
        <v>1.2</v>
      </c>
      <c r="E20" s="63">
        <v>12.5</v>
      </c>
      <c r="F20" s="63">
        <v>7.5</v>
      </c>
      <c r="G20" s="63">
        <v>147</v>
      </c>
      <c r="H20" s="63">
        <v>0.02</v>
      </c>
      <c r="I20" s="63">
        <v>0</v>
      </c>
      <c r="J20" s="63">
        <v>0.09</v>
      </c>
      <c r="K20" s="63">
        <v>0.3</v>
      </c>
      <c r="L20" s="63">
        <v>5</v>
      </c>
      <c r="M20" s="63">
        <v>13</v>
      </c>
      <c r="N20" s="63">
        <v>2</v>
      </c>
      <c r="O20" s="63">
        <v>0.2</v>
      </c>
    </row>
    <row r="21" spans="1:15" ht="15.75">
      <c r="A21" s="38"/>
      <c r="B21" s="46" t="s">
        <v>427</v>
      </c>
      <c r="C21" s="68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5.75">
      <c r="A22" s="38"/>
      <c r="B22" s="46" t="s">
        <v>158</v>
      </c>
      <c r="C22" s="68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6" ht="15.75">
      <c r="A23" s="38" t="s">
        <v>42</v>
      </c>
      <c r="B23" s="39" t="s">
        <v>41</v>
      </c>
      <c r="C23" s="39">
        <v>30</v>
      </c>
      <c r="D23" s="48">
        <v>1.98</v>
      </c>
      <c r="E23" s="48">
        <v>0.36</v>
      </c>
      <c r="F23" s="48">
        <v>10.02</v>
      </c>
      <c r="G23" s="48">
        <v>52.2</v>
      </c>
      <c r="H23" s="48">
        <v>0.054</v>
      </c>
      <c r="I23" s="48">
        <v>0</v>
      </c>
      <c r="J23" s="48">
        <v>0</v>
      </c>
      <c r="K23" s="48">
        <v>0.42</v>
      </c>
      <c r="L23" s="48">
        <v>10.5</v>
      </c>
      <c r="M23" s="48">
        <v>47.4</v>
      </c>
      <c r="N23" s="48">
        <v>14.1</v>
      </c>
      <c r="O23" s="92">
        <v>1.17</v>
      </c>
      <c r="P23" s="93"/>
    </row>
    <row r="24" spans="1:15" ht="15.75">
      <c r="A24" s="38"/>
      <c r="B24" s="39" t="s">
        <v>25</v>
      </c>
      <c r="C24" s="39"/>
      <c r="D24" s="49">
        <f aca="true" t="shared" si="0" ref="D24:O24">SUM(D11:D23)</f>
        <v>12.44</v>
      </c>
      <c r="E24" s="49">
        <f t="shared" si="0"/>
        <v>25.740000000000002</v>
      </c>
      <c r="F24" s="49">
        <f t="shared" si="0"/>
        <v>65.32</v>
      </c>
      <c r="G24" s="49">
        <f t="shared" si="0"/>
        <v>543.2</v>
      </c>
      <c r="H24" s="49">
        <f t="shared" si="0"/>
        <v>0.264</v>
      </c>
      <c r="I24" s="49">
        <f t="shared" si="0"/>
        <v>4.16</v>
      </c>
      <c r="J24" s="49">
        <f t="shared" si="0"/>
        <v>0.16999999999999998</v>
      </c>
      <c r="K24" s="49">
        <f t="shared" si="0"/>
        <v>1.22</v>
      </c>
      <c r="L24" s="49">
        <f t="shared" si="0"/>
        <v>165.5</v>
      </c>
      <c r="M24" s="49">
        <f t="shared" si="0"/>
        <v>301.59999999999997</v>
      </c>
      <c r="N24" s="49">
        <f t="shared" si="0"/>
        <v>130.3</v>
      </c>
      <c r="O24" s="49">
        <f t="shared" si="0"/>
        <v>5.21</v>
      </c>
    </row>
    <row r="25" spans="1:15" ht="15.75">
      <c r="A25" s="38"/>
      <c r="B25" s="38"/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5.75">
      <c r="A26" s="38"/>
      <c r="B26" s="41" t="s">
        <v>26</v>
      </c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75">
      <c r="A27" s="38" t="s">
        <v>380</v>
      </c>
      <c r="B27" s="39" t="s">
        <v>381</v>
      </c>
      <c r="C27" s="39">
        <v>100</v>
      </c>
      <c r="D27" s="63">
        <v>1.6</v>
      </c>
      <c r="E27" s="63">
        <v>10.1</v>
      </c>
      <c r="F27" s="63">
        <v>3</v>
      </c>
      <c r="G27" s="63">
        <v>109</v>
      </c>
      <c r="H27" s="63">
        <v>0.02</v>
      </c>
      <c r="I27" s="63">
        <v>18.9</v>
      </c>
      <c r="J27" s="63">
        <v>0</v>
      </c>
      <c r="K27" s="63">
        <v>4.5</v>
      </c>
      <c r="L27" s="63">
        <v>43</v>
      </c>
      <c r="M27" s="63">
        <v>32</v>
      </c>
      <c r="N27" s="63">
        <v>15</v>
      </c>
      <c r="O27" s="63">
        <v>0.6</v>
      </c>
    </row>
    <row r="28" spans="1:15" ht="15.75">
      <c r="A28" s="38"/>
      <c r="B28" s="46" t="s">
        <v>382</v>
      </c>
      <c r="C28" s="39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5.75">
      <c r="A29" s="38"/>
      <c r="B29" s="46" t="s">
        <v>73</v>
      </c>
      <c r="C29" s="3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5.75">
      <c r="A30" s="38"/>
      <c r="B30" s="46" t="s">
        <v>130</v>
      </c>
      <c r="C30" s="3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38" t="s">
        <v>77</v>
      </c>
      <c r="B31" s="39" t="s">
        <v>78</v>
      </c>
      <c r="C31" s="39">
        <v>250</v>
      </c>
      <c r="D31" s="48">
        <v>2.05</v>
      </c>
      <c r="E31" s="48">
        <v>5.25</v>
      </c>
      <c r="F31" s="48">
        <v>16.25</v>
      </c>
      <c r="G31" s="48">
        <v>121.25</v>
      </c>
      <c r="H31" s="48">
        <v>0.09</v>
      </c>
      <c r="I31" s="48">
        <v>7.67</v>
      </c>
      <c r="J31" s="48">
        <v>0</v>
      </c>
      <c r="K31" s="48">
        <v>2.35</v>
      </c>
      <c r="L31" s="48">
        <v>15.5</v>
      </c>
      <c r="M31" s="48">
        <v>63</v>
      </c>
      <c r="N31" s="48">
        <v>26.25</v>
      </c>
      <c r="O31" s="48">
        <v>0.92</v>
      </c>
    </row>
    <row r="32" spans="1:15" ht="15.75">
      <c r="A32" s="38"/>
      <c r="B32" s="46" t="s">
        <v>79</v>
      </c>
      <c r="C32" s="3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5.75">
      <c r="A33" s="38"/>
      <c r="B33" s="55" t="s">
        <v>80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38"/>
      <c r="B34" s="46" t="s">
        <v>40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>
      <c r="A35" s="38"/>
      <c r="B35" s="46" t="s">
        <v>81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38"/>
      <c r="B36" s="46" t="s">
        <v>82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74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54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46" t="s">
        <v>307</v>
      </c>
      <c r="B39" s="53" t="s">
        <v>308</v>
      </c>
      <c r="C39" s="39">
        <v>20</v>
      </c>
      <c r="D39" s="48">
        <v>5.8</v>
      </c>
      <c r="E39" s="48">
        <v>2.1</v>
      </c>
      <c r="F39" s="48">
        <v>0.14</v>
      </c>
      <c r="G39" s="48">
        <v>43</v>
      </c>
      <c r="H39" s="48">
        <v>0.012</v>
      </c>
      <c r="I39" s="48">
        <v>8</v>
      </c>
      <c r="J39" s="48">
        <v>0</v>
      </c>
      <c r="K39" s="48">
        <v>0.14</v>
      </c>
      <c r="L39" s="48">
        <v>2.86</v>
      </c>
      <c r="M39" s="48">
        <v>44.17</v>
      </c>
      <c r="N39" s="48">
        <v>6.4</v>
      </c>
      <c r="O39" s="48">
        <v>0.37</v>
      </c>
    </row>
    <row r="40" spans="1:15" ht="15.75">
      <c r="A40" s="46"/>
      <c r="B40" s="46" t="s">
        <v>309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46"/>
      <c r="B41" s="46" t="s">
        <v>310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46"/>
      <c r="B42" s="46" t="s">
        <v>311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 t="s">
        <v>124</v>
      </c>
      <c r="B43" s="39" t="s">
        <v>125</v>
      </c>
      <c r="C43" s="39">
        <v>10</v>
      </c>
      <c r="D43" s="48">
        <v>0.25</v>
      </c>
      <c r="E43" s="48">
        <v>1.5</v>
      </c>
      <c r="F43" s="48">
        <v>1.35</v>
      </c>
      <c r="G43" s="48">
        <v>16</v>
      </c>
      <c r="H43" s="48">
        <v>0.01</v>
      </c>
      <c r="I43" s="48">
        <v>0.05</v>
      </c>
      <c r="J43" s="48">
        <v>10</v>
      </c>
      <c r="K43" s="48">
        <v>0</v>
      </c>
      <c r="L43" s="48">
        <v>9</v>
      </c>
      <c r="M43" s="48">
        <v>6</v>
      </c>
      <c r="N43" s="48">
        <v>1</v>
      </c>
      <c r="O43" s="48">
        <v>0</v>
      </c>
    </row>
    <row r="44" spans="1:15" ht="15.75">
      <c r="A44" s="38" t="s">
        <v>83</v>
      </c>
      <c r="B44" s="39" t="s">
        <v>84</v>
      </c>
      <c r="C44" s="39">
        <v>140</v>
      </c>
      <c r="D44" s="48">
        <v>13.3</v>
      </c>
      <c r="E44" s="48">
        <v>7.2</v>
      </c>
      <c r="F44" s="48">
        <v>6.3</v>
      </c>
      <c r="G44" s="48">
        <v>143</v>
      </c>
      <c r="H44" s="48">
        <v>0.09</v>
      </c>
      <c r="I44" s="48">
        <v>4.7</v>
      </c>
      <c r="J44" s="48">
        <v>0.01</v>
      </c>
      <c r="K44" s="48">
        <v>4.2</v>
      </c>
      <c r="L44" s="48">
        <v>35</v>
      </c>
      <c r="M44" s="48">
        <v>203</v>
      </c>
      <c r="N44" s="48">
        <v>39</v>
      </c>
      <c r="O44" s="48">
        <v>0.8</v>
      </c>
    </row>
    <row r="45" spans="1:15" ht="15.75">
      <c r="A45" s="38"/>
      <c r="B45" s="46" t="s">
        <v>371</v>
      </c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38"/>
      <c r="B46" s="46" t="s">
        <v>268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38"/>
      <c r="B47" s="46" t="s">
        <v>85</v>
      </c>
      <c r="C47" s="3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5.75">
      <c r="A48" s="38"/>
      <c r="B48" s="46" t="s">
        <v>269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270</v>
      </c>
      <c r="C49" s="3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271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272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/>
      <c r="B52" s="46" t="s">
        <v>53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 t="s">
        <v>441</v>
      </c>
      <c r="B53" s="39" t="s">
        <v>442</v>
      </c>
      <c r="C53" s="39">
        <v>180</v>
      </c>
      <c r="D53" s="63">
        <v>4.42</v>
      </c>
      <c r="E53" s="63">
        <v>7.29</v>
      </c>
      <c r="F53" s="63">
        <v>40.57</v>
      </c>
      <c r="G53" s="63">
        <v>245.5</v>
      </c>
      <c r="H53" s="63">
        <v>0.032</v>
      </c>
      <c r="I53" s="63">
        <v>0</v>
      </c>
      <c r="J53" s="63">
        <v>0.49</v>
      </c>
      <c r="K53" s="63">
        <v>0.34</v>
      </c>
      <c r="L53" s="63">
        <v>6.12</v>
      </c>
      <c r="M53" s="63">
        <v>84.96</v>
      </c>
      <c r="N53" s="63">
        <v>27.36</v>
      </c>
      <c r="O53" s="63">
        <v>0.63</v>
      </c>
    </row>
    <row r="54" spans="1:15" ht="15.75">
      <c r="A54" s="38"/>
      <c r="B54" s="46" t="s">
        <v>443</v>
      </c>
      <c r="C54" s="39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5.75">
      <c r="A55" s="38"/>
      <c r="B55" s="46" t="s">
        <v>444</v>
      </c>
      <c r="C55" s="3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5.75">
      <c r="A56" s="38" t="s">
        <v>86</v>
      </c>
      <c r="B56" s="39" t="s">
        <v>87</v>
      </c>
      <c r="C56" s="39">
        <v>200</v>
      </c>
      <c r="D56" s="48">
        <v>0.3</v>
      </c>
      <c r="E56" s="48">
        <v>0.2</v>
      </c>
      <c r="F56" s="48">
        <v>25.1</v>
      </c>
      <c r="G56" s="48">
        <v>103</v>
      </c>
      <c r="H56" s="48">
        <v>0.01</v>
      </c>
      <c r="I56" s="48">
        <v>3.3</v>
      </c>
      <c r="J56" s="48">
        <v>0</v>
      </c>
      <c r="K56" s="48">
        <v>0.1</v>
      </c>
      <c r="L56" s="48">
        <v>11</v>
      </c>
      <c r="M56" s="48">
        <v>7</v>
      </c>
      <c r="N56" s="48">
        <v>5</v>
      </c>
      <c r="O56" s="48">
        <v>1.2</v>
      </c>
    </row>
    <row r="57" spans="1:15" ht="15.75">
      <c r="A57" s="38"/>
      <c r="B57" s="46" t="s">
        <v>88</v>
      </c>
      <c r="C57" s="3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.75">
      <c r="A58" s="38"/>
      <c r="B58" s="46" t="s">
        <v>89</v>
      </c>
      <c r="C58" s="3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38"/>
      <c r="B59" s="46" t="s">
        <v>90</v>
      </c>
      <c r="C59" s="3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5.75">
      <c r="A60" s="38" t="s">
        <v>503</v>
      </c>
      <c r="B60" s="39" t="s">
        <v>450</v>
      </c>
      <c r="C60" s="64">
        <v>45</v>
      </c>
      <c r="D60" s="63">
        <v>3.42</v>
      </c>
      <c r="E60" s="63">
        <v>0.36</v>
      </c>
      <c r="F60" s="63">
        <v>22.14</v>
      </c>
      <c r="G60" s="63">
        <v>105.75</v>
      </c>
      <c r="H60" s="63">
        <v>0.045</v>
      </c>
      <c r="I60" s="63">
        <v>0</v>
      </c>
      <c r="J60" s="63">
        <v>0</v>
      </c>
      <c r="K60" s="63">
        <v>0.495</v>
      </c>
      <c r="L60" s="63">
        <v>9</v>
      </c>
      <c r="M60" s="63">
        <v>29.25</v>
      </c>
      <c r="N60" s="63">
        <v>6.3</v>
      </c>
      <c r="O60" s="63">
        <v>0.495</v>
      </c>
    </row>
    <row r="61" spans="1:15" ht="15.75">
      <c r="A61" s="38" t="s">
        <v>42</v>
      </c>
      <c r="B61" s="39" t="s">
        <v>41</v>
      </c>
      <c r="C61" s="64">
        <v>40</v>
      </c>
      <c r="D61" s="63">
        <v>2.64</v>
      </c>
      <c r="E61" s="63">
        <v>0.48</v>
      </c>
      <c r="F61" s="63">
        <v>13.36</v>
      </c>
      <c r="G61" s="63">
        <v>69.6</v>
      </c>
      <c r="H61" s="63">
        <v>0.072</v>
      </c>
      <c r="I61" s="63">
        <v>0</v>
      </c>
      <c r="J61" s="63">
        <v>0</v>
      </c>
      <c r="K61" s="63">
        <v>0.56</v>
      </c>
      <c r="L61" s="63">
        <v>14</v>
      </c>
      <c r="M61" s="63">
        <v>63.2</v>
      </c>
      <c r="N61" s="63">
        <v>18.8</v>
      </c>
      <c r="O61" s="63">
        <v>1.56</v>
      </c>
    </row>
    <row r="62" spans="1:15" ht="15.75">
      <c r="A62" s="38"/>
      <c r="B62" s="39" t="s">
        <v>25</v>
      </c>
      <c r="C62" s="39"/>
      <c r="D62" s="49">
        <f aca="true" t="shared" si="1" ref="D62:O62">SUM(D27:D61)</f>
        <v>33.78</v>
      </c>
      <c r="E62" s="49">
        <f t="shared" si="1"/>
        <v>34.48</v>
      </c>
      <c r="F62" s="49">
        <f t="shared" si="1"/>
        <v>128.21</v>
      </c>
      <c r="G62" s="49">
        <f t="shared" si="1"/>
        <v>956.1</v>
      </c>
      <c r="H62" s="49">
        <f t="shared" si="1"/>
        <v>0.381</v>
      </c>
      <c r="I62" s="49">
        <f t="shared" si="1"/>
        <v>42.62</v>
      </c>
      <c r="J62" s="49">
        <f t="shared" si="1"/>
        <v>10.5</v>
      </c>
      <c r="K62" s="49">
        <f t="shared" si="1"/>
        <v>12.684999999999999</v>
      </c>
      <c r="L62" s="49">
        <f t="shared" si="1"/>
        <v>145.48000000000002</v>
      </c>
      <c r="M62" s="49">
        <f t="shared" si="1"/>
        <v>532.58</v>
      </c>
      <c r="N62" s="49">
        <f t="shared" si="1"/>
        <v>145.11</v>
      </c>
      <c r="O62" s="49">
        <f t="shared" si="1"/>
        <v>6.575000000000001</v>
      </c>
    </row>
    <row r="63" spans="1:15" ht="15.75">
      <c r="A63" s="38"/>
      <c r="B63" s="39" t="s">
        <v>404</v>
      </c>
      <c r="C63" s="39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5.75">
      <c r="A64" s="38" t="s">
        <v>470</v>
      </c>
      <c r="B64" s="39" t="s">
        <v>116</v>
      </c>
      <c r="C64" s="64">
        <v>200</v>
      </c>
      <c r="D64" s="63">
        <v>10</v>
      </c>
      <c r="E64" s="63">
        <v>6.4</v>
      </c>
      <c r="F64" s="63">
        <v>17</v>
      </c>
      <c r="G64" s="63">
        <v>174</v>
      </c>
      <c r="H64" s="63">
        <v>0.06</v>
      </c>
      <c r="I64" s="63">
        <v>1.2</v>
      </c>
      <c r="J64" s="63">
        <v>0.04</v>
      </c>
      <c r="K64" s="63">
        <v>0</v>
      </c>
      <c r="L64" s="63">
        <v>238</v>
      </c>
      <c r="M64" s="63">
        <v>182</v>
      </c>
      <c r="N64" s="63">
        <v>28</v>
      </c>
      <c r="O64" s="63">
        <v>0.2</v>
      </c>
    </row>
    <row r="65" spans="1:15" ht="15.75">
      <c r="A65" s="38" t="s">
        <v>445</v>
      </c>
      <c r="B65" s="39" t="s">
        <v>523</v>
      </c>
      <c r="C65" s="80">
        <v>60</v>
      </c>
      <c r="D65" s="48">
        <v>4.3</v>
      </c>
      <c r="E65" s="48">
        <v>5</v>
      </c>
      <c r="F65" s="48">
        <v>35.3</v>
      </c>
      <c r="G65" s="48">
        <v>203</v>
      </c>
      <c r="H65" s="48">
        <v>0</v>
      </c>
      <c r="I65" s="48">
        <v>0</v>
      </c>
      <c r="J65" s="48">
        <v>0</v>
      </c>
      <c r="K65" s="48">
        <v>0</v>
      </c>
      <c r="L65" s="48">
        <v>14</v>
      </c>
      <c r="M65" s="48">
        <v>6</v>
      </c>
      <c r="N65" s="48">
        <v>0.8</v>
      </c>
      <c r="O65" s="48">
        <v>0</v>
      </c>
    </row>
    <row r="66" spans="1:15" ht="15.75">
      <c r="A66" s="38"/>
      <c r="B66" s="39" t="s">
        <v>25</v>
      </c>
      <c r="C66" s="39"/>
      <c r="D66" s="49">
        <f>D64+D65</f>
        <v>14.3</v>
      </c>
      <c r="E66" s="49">
        <f aca="true" t="shared" si="2" ref="E66:O66">E64+E65</f>
        <v>11.4</v>
      </c>
      <c r="F66" s="49">
        <f t="shared" si="2"/>
        <v>52.3</v>
      </c>
      <c r="G66" s="49">
        <f t="shared" si="2"/>
        <v>377</v>
      </c>
      <c r="H66" s="49">
        <f t="shared" si="2"/>
        <v>0.06</v>
      </c>
      <c r="I66" s="49">
        <f t="shared" si="2"/>
        <v>1.2</v>
      </c>
      <c r="J66" s="49">
        <f t="shared" si="2"/>
        <v>0.04</v>
      </c>
      <c r="K66" s="49">
        <f t="shared" si="2"/>
        <v>0</v>
      </c>
      <c r="L66" s="49">
        <f t="shared" si="2"/>
        <v>252</v>
      </c>
      <c r="M66" s="49">
        <f t="shared" si="2"/>
        <v>188</v>
      </c>
      <c r="N66" s="49">
        <f t="shared" si="2"/>
        <v>28.8</v>
      </c>
      <c r="O66" s="49">
        <f t="shared" si="2"/>
        <v>0.2</v>
      </c>
    </row>
    <row r="67" spans="1:15" ht="15.75">
      <c r="A67" s="38"/>
      <c r="B67" s="39" t="s">
        <v>27</v>
      </c>
      <c r="C67" s="39"/>
      <c r="D67" s="49">
        <f>D24+D62+D66</f>
        <v>60.519999999999996</v>
      </c>
      <c r="E67" s="49">
        <f aca="true" t="shared" si="3" ref="E67:O67">E24+E62+E66</f>
        <v>71.62</v>
      </c>
      <c r="F67" s="49">
        <f t="shared" si="3"/>
        <v>245.82999999999998</v>
      </c>
      <c r="G67" s="49">
        <f t="shared" si="3"/>
        <v>1876.3000000000002</v>
      </c>
      <c r="H67" s="49">
        <f t="shared" si="3"/>
        <v>0.7050000000000001</v>
      </c>
      <c r="I67" s="49">
        <f t="shared" si="3"/>
        <v>47.980000000000004</v>
      </c>
      <c r="J67" s="49">
        <f t="shared" si="3"/>
        <v>10.709999999999999</v>
      </c>
      <c r="K67" s="49">
        <f t="shared" si="3"/>
        <v>13.905</v>
      </c>
      <c r="L67" s="49">
        <f t="shared" si="3"/>
        <v>562.98</v>
      </c>
      <c r="M67" s="49">
        <f t="shared" si="3"/>
        <v>1022.1800000000001</v>
      </c>
      <c r="N67" s="49">
        <f t="shared" si="3"/>
        <v>304.21000000000004</v>
      </c>
      <c r="O67" s="49">
        <f t="shared" si="3"/>
        <v>11.985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40">
      <selection activeCell="A60" sqref="A60:O60"/>
    </sheetView>
  </sheetViews>
  <sheetFormatPr defaultColWidth="9.00390625" defaultRowHeight="12.75"/>
  <cols>
    <col min="1" max="1" width="9.25390625" style="29" customWidth="1"/>
    <col min="2" max="2" width="44.00390625" style="29" customWidth="1"/>
    <col min="3" max="3" width="9.125" style="42" customWidth="1"/>
    <col min="4" max="4" width="7.125" style="29" customWidth="1"/>
    <col min="5" max="6" width="7.00390625" style="29" customWidth="1"/>
    <col min="7" max="7" width="10.00390625" style="29" customWidth="1"/>
    <col min="8" max="8" width="6.25390625" style="29" customWidth="1"/>
    <col min="9" max="9" width="7.75390625" style="29" customWidth="1"/>
    <col min="10" max="10" width="6.375" style="29" customWidth="1"/>
    <col min="11" max="11" width="6.25390625" style="29" customWidth="1"/>
    <col min="12" max="12" width="7.375" style="29" customWidth="1"/>
    <col min="13" max="13" width="8.75390625" style="29" customWidth="1"/>
    <col min="14" max="15" width="7.625" style="29" customWidth="1"/>
    <col min="16" max="16384" width="9.125" style="29" customWidth="1"/>
  </cols>
  <sheetData>
    <row r="1" ht="15.75">
      <c r="A1" s="29" t="s">
        <v>390</v>
      </c>
    </row>
    <row r="2" ht="15.75">
      <c r="A2" s="29" t="s">
        <v>146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164</v>
      </c>
      <c r="B11" s="39" t="s">
        <v>165</v>
      </c>
      <c r="C11" s="45" t="s">
        <v>151</v>
      </c>
      <c r="D11" s="48">
        <v>7.13</v>
      </c>
      <c r="E11" s="48">
        <v>6.56</v>
      </c>
      <c r="F11" s="48">
        <v>23.73</v>
      </c>
      <c r="G11" s="48">
        <v>182.5</v>
      </c>
      <c r="H11" s="48">
        <v>0.1</v>
      </c>
      <c r="I11" s="48">
        <v>1.15</v>
      </c>
      <c r="J11" s="48">
        <v>0.05</v>
      </c>
      <c r="K11" s="48">
        <v>0.33</v>
      </c>
      <c r="L11" s="48">
        <v>186.5</v>
      </c>
      <c r="M11" s="48">
        <v>174</v>
      </c>
      <c r="N11" s="48">
        <v>46.75</v>
      </c>
      <c r="O11" s="48">
        <v>0.45</v>
      </c>
    </row>
    <row r="12" spans="1:15" ht="15.75">
      <c r="A12" s="38"/>
      <c r="B12" s="46" t="s">
        <v>375</v>
      </c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38"/>
      <c r="B13" s="46" t="s">
        <v>376</v>
      </c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377</v>
      </c>
      <c r="C14" s="45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378</v>
      </c>
      <c r="C15" s="4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379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 t="s">
        <v>471</v>
      </c>
      <c r="B17" s="39" t="s">
        <v>423</v>
      </c>
      <c r="C17" s="68" t="s">
        <v>45</v>
      </c>
      <c r="D17" s="63">
        <v>0.1</v>
      </c>
      <c r="E17" s="63">
        <v>0</v>
      </c>
      <c r="F17" s="63">
        <v>15</v>
      </c>
      <c r="G17" s="63">
        <v>60</v>
      </c>
      <c r="H17" s="63">
        <v>0</v>
      </c>
      <c r="I17" s="63">
        <v>0</v>
      </c>
      <c r="J17" s="63">
        <v>0</v>
      </c>
      <c r="K17" s="63">
        <v>0</v>
      </c>
      <c r="L17" s="63">
        <v>11</v>
      </c>
      <c r="M17" s="63">
        <v>3</v>
      </c>
      <c r="N17" s="63">
        <v>1</v>
      </c>
      <c r="O17" s="63">
        <v>0.3</v>
      </c>
    </row>
    <row r="18" spans="1:15" ht="15.75">
      <c r="A18" s="38"/>
      <c r="B18" s="46" t="s">
        <v>413</v>
      </c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5.75">
      <c r="A19" s="38"/>
      <c r="B19" s="46" t="s">
        <v>414</v>
      </c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5.75">
      <c r="A20" s="38" t="s">
        <v>126</v>
      </c>
      <c r="B20" s="39" t="s">
        <v>127</v>
      </c>
      <c r="C20" s="68" t="s">
        <v>156</v>
      </c>
      <c r="D20" s="63">
        <v>5</v>
      </c>
      <c r="E20" s="63">
        <v>8.1</v>
      </c>
      <c r="F20" s="63">
        <v>7.4</v>
      </c>
      <c r="G20" s="63">
        <v>123</v>
      </c>
      <c r="H20" s="63">
        <v>0.02</v>
      </c>
      <c r="I20" s="63">
        <v>0.1</v>
      </c>
      <c r="J20" s="63">
        <v>0.06</v>
      </c>
      <c r="K20" s="63">
        <v>0.3</v>
      </c>
      <c r="L20" s="63">
        <v>137</v>
      </c>
      <c r="M20" s="63">
        <v>99</v>
      </c>
      <c r="N20" s="63">
        <v>10</v>
      </c>
      <c r="O20" s="63">
        <v>0.3</v>
      </c>
    </row>
    <row r="21" spans="1:15" ht="15.75">
      <c r="A21" s="38"/>
      <c r="B21" s="46" t="s">
        <v>288</v>
      </c>
      <c r="C21" s="68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5.75">
      <c r="A22" s="38"/>
      <c r="B22" s="46" t="s">
        <v>157</v>
      </c>
      <c r="C22" s="68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5.75">
      <c r="A23" s="38"/>
      <c r="B23" s="46" t="s">
        <v>158</v>
      </c>
      <c r="C23" s="6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5.75">
      <c r="A24" s="38" t="s">
        <v>42</v>
      </c>
      <c r="B24" s="39" t="s">
        <v>41</v>
      </c>
      <c r="C24" s="39">
        <v>30</v>
      </c>
      <c r="D24" s="48">
        <v>1.98</v>
      </c>
      <c r="E24" s="48">
        <v>0.36</v>
      </c>
      <c r="F24" s="48">
        <v>10.02</v>
      </c>
      <c r="G24" s="48">
        <v>52.2</v>
      </c>
      <c r="H24" s="48">
        <v>0.054</v>
      </c>
      <c r="I24" s="48">
        <v>0</v>
      </c>
      <c r="J24" s="48">
        <v>0</v>
      </c>
      <c r="K24" s="48">
        <v>0.42</v>
      </c>
      <c r="L24" s="48">
        <v>10.5</v>
      </c>
      <c r="M24" s="48">
        <v>47.4</v>
      </c>
      <c r="N24" s="48">
        <v>14.1</v>
      </c>
      <c r="O24" s="48">
        <v>1.17</v>
      </c>
    </row>
    <row r="25" spans="1:15" ht="15.75">
      <c r="A25" s="50" t="s">
        <v>143</v>
      </c>
      <c r="B25" s="39" t="s">
        <v>282</v>
      </c>
      <c r="C25" s="39">
        <v>25</v>
      </c>
      <c r="D25" s="48">
        <v>0.2</v>
      </c>
      <c r="E25" s="48">
        <v>0.03</v>
      </c>
      <c r="F25" s="48">
        <v>20</v>
      </c>
      <c r="G25" s="48">
        <v>81.5</v>
      </c>
      <c r="H25" s="48">
        <v>0</v>
      </c>
      <c r="I25" s="48">
        <v>0</v>
      </c>
      <c r="J25" s="48">
        <v>0</v>
      </c>
      <c r="K25" s="48">
        <v>0</v>
      </c>
      <c r="L25" s="48">
        <v>6.25</v>
      </c>
      <c r="M25" s="48">
        <v>3</v>
      </c>
      <c r="N25" s="48">
        <v>1.5</v>
      </c>
      <c r="O25" s="48">
        <v>0.35</v>
      </c>
    </row>
    <row r="26" spans="1:15" ht="15.75">
      <c r="A26" s="38"/>
      <c r="B26" s="39" t="s">
        <v>25</v>
      </c>
      <c r="C26" s="39"/>
      <c r="D26" s="49">
        <f aca="true" t="shared" si="0" ref="D26:O26">SUM(D11:D25)</f>
        <v>14.41</v>
      </c>
      <c r="E26" s="49">
        <f t="shared" si="0"/>
        <v>15.049999999999999</v>
      </c>
      <c r="F26" s="49">
        <f t="shared" si="0"/>
        <v>76.15</v>
      </c>
      <c r="G26" s="49">
        <f t="shared" si="0"/>
        <v>499.2</v>
      </c>
      <c r="H26" s="49">
        <f t="shared" si="0"/>
        <v>0.17400000000000002</v>
      </c>
      <c r="I26" s="49">
        <f t="shared" si="0"/>
        <v>1.25</v>
      </c>
      <c r="J26" s="49">
        <f t="shared" si="0"/>
        <v>0.11</v>
      </c>
      <c r="K26" s="49">
        <f t="shared" si="0"/>
        <v>1.05</v>
      </c>
      <c r="L26" s="49">
        <f t="shared" si="0"/>
        <v>351.25</v>
      </c>
      <c r="M26" s="49">
        <f t="shared" si="0"/>
        <v>326.4</v>
      </c>
      <c r="N26" s="49">
        <f t="shared" si="0"/>
        <v>73.35</v>
      </c>
      <c r="O26" s="49">
        <f t="shared" si="0"/>
        <v>2.57</v>
      </c>
    </row>
    <row r="27" spans="1:15" ht="15.75">
      <c r="A27" s="38"/>
      <c r="B27" s="38"/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38"/>
      <c r="B28" s="41" t="s">
        <v>26</v>
      </c>
      <c r="C28" s="3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31.5">
      <c r="A29" s="38" t="s">
        <v>394</v>
      </c>
      <c r="B29" s="52" t="s">
        <v>395</v>
      </c>
      <c r="C29" s="39">
        <v>100</v>
      </c>
      <c r="D29" s="63">
        <v>1.6</v>
      </c>
      <c r="E29" s="63">
        <v>10.1</v>
      </c>
      <c r="F29" s="63">
        <v>9.6</v>
      </c>
      <c r="G29" s="63">
        <v>136</v>
      </c>
      <c r="H29" s="63">
        <v>0.04</v>
      </c>
      <c r="I29" s="63">
        <v>27.8</v>
      </c>
      <c r="J29" s="63">
        <v>0</v>
      </c>
      <c r="K29" s="63">
        <v>4.5</v>
      </c>
      <c r="L29" s="63">
        <v>44</v>
      </c>
      <c r="M29" s="63">
        <v>32</v>
      </c>
      <c r="N29" s="63">
        <v>17</v>
      </c>
      <c r="O29" s="63">
        <v>0.6</v>
      </c>
    </row>
    <row r="30" spans="1:15" ht="15.75">
      <c r="A30" s="38"/>
      <c r="B30" s="46" t="s">
        <v>137</v>
      </c>
      <c r="C30" s="3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38"/>
      <c r="B31" s="46" t="s">
        <v>396</v>
      </c>
      <c r="C31" s="3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8"/>
      <c r="B32" s="46" t="s">
        <v>97</v>
      </c>
      <c r="C32" s="3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.75">
      <c r="A33" s="38"/>
      <c r="B33" s="46" t="s">
        <v>397</v>
      </c>
      <c r="C33" s="3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5.75">
      <c r="A34" s="38"/>
      <c r="B34" s="46" t="s">
        <v>130</v>
      </c>
      <c r="C34" s="39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ht="15.75">
      <c r="A35" s="38" t="s">
        <v>99</v>
      </c>
      <c r="B35" s="39" t="s">
        <v>100</v>
      </c>
      <c r="C35" s="39">
        <v>250</v>
      </c>
      <c r="D35" s="48">
        <v>2.55</v>
      </c>
      <c r="E35" s="48">
        <v>5.57</v>
      </c>
      <c r="F35" s="48">
        <v>13.9</v>
      </c>
      <c r="G35" s="48">
        <v>111</v>
      </c>
      <c r="H35" s="48">
        <v>0.03</v>
      </c>
      <c r="I35" s="48">
        <v>0.37</v>
      </c>
      <c r="J35" s="48">
        <v>0.013</v>
      </c>
      <c r="K35" s="48">
        <v>2.5</v>
      </c>
      <c r="L35" s="48">
        <v>9</v>
      </c>
      <c r="M35" s="48">
        <v>29.75</v>
      </c>
      <c r="N35" s="48">
        <v>4.5</v>
      </c>
      <c r="O35" s="48">
        <v>0.4</v>
      </c>
    </row>
    <row r="36" spans="1:15" ht="15.75">
      <c r="A36" s="38"/>
      <c r="B36" s="46" t="s">
        <v>101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102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103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289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104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73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/>
      <c r="B42" s="46" t="s">
        <v>74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/>
      <c r="B43" s="46" t="s">
        <v>105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46" t="s">
        <v>439</v>
      </c>
      <c r="B44" s="53" t="s">
        <v>472</v>
      </c>
      <c r="C44" s="39">
        <v>20</v>
      </c>
      <c r="D44" s="48">
        <v>5.8</v>
      </c>
      <c r="E44" s="48">
        <v>2.1</v>
      </c>
      <c r="F44" s="48">
        <v>0.14</v>
      </c>
      <c r="G44" s="48">
        <v>43</v>
      </c>
      <c r="H44" s="48">
        <v>0.012</v>
      </c>
      <c r="I44" s="48">
        <v>8</v>
      </c>
      <c r="J44" s="48">
        <v>0</v>
      </c>
      <c r="K44" s="48">
        <v>0.14</v>
      </c>
      <c r="L44" s="48">
        <v>2.86</v>
      </c>
      <c r="M44" s="48">
        <v>44.17</v>
      </c>
      <c r="N44" s="48">
        <v>6.4</v>
      </c>
      <c r="O44" s="48">
        <v>0.37</v>
      </c>
    </row>
    <row r="45" spans="1:15" ht="15.75">
      <c r="A45" s="46"/>
      <c r="B45" s="46" t="s">
        <v>473</v>
      </c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46"/>
      <c r="B46" s="46" t="s">
        <v>474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46"/>
      <c r="B47" s="46" t="s">
        <v>475</v>
      </c>
      <c r="C47" s="3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7.25" customHeight="1">
      <c r="A48" s="38" t="s">
        <v>162</v>
      </c>
      <c r="B48" s="39" t="s">
        <v>163</v>
      </c>
      <c r="C48" s="39">
        <v>200</v>
      </c>
      <c r="D48" s="48">
        <v>23.4</v>
      </c>
      <c r="E48" s="48">
        <v>20.88</v>
      </c>
      <c r="F48" s="48">
        <v>14.94</v>
      </c>
      <c r="G48" s="48">
        <v>341.1</v>
      </c>
      <c r="H48" s="48">
        <v>0.144</v>
      </c>
      <c r="I48" s="48">
        <v>6.84</v>
      </c>
      <c r="J48" s="48">
        <v>0.036</v>
      </c>
      <c r="K48" s="48">
        <v>0.72</v>
      </c>
      <c r="L48" s="48">
        <v>31.5</v>
      </c>
      <c r="M48" s="48">
        <v>239.4</v>
      </c>
      <c r="N48" s="48">
        <v>50.4</v>
      </c>
      <c r="O48" s="48">
        <v>3.06</v>
      </c>
    </row>
    <row r="49" spans="1:15" ht="31.5">
      <c r="A49" s="38"/>
      <c r="B49" s="61" t="s">
        <v>254</v>
      </c>
      <c r="C49" s="3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255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256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/>
      <c r="B52" s="46" t="s">
        <v>257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253</v>
      </c>
      <c r="C53" s="3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 t="s">
        <v>495</v>
      </c>
      <c r="B54" s="39" t="s">
        <v>108</v>
      </c>
      <c r="C54" s="64">
        <v>200</v>
      </c>
      <c r="D54" s="63">
        <v>1</v>
      </c>
      <c r="E54" s="63">
        <v>0</v>
      </c>
      <c r="F54" s="63">
        <v>25.4</v>
      </c>
      <c r="G54" s="63">
        <v>110</v>
      </c>
      <c r="H54" s="63">
        <v>0.04</v>
      </c>
      <c r="I54" s="63">
        <v>8</v>
      </c>
      <c r="J54" s="63">
        <v>0</v>
      </c>
      <c r="K54" s="63">
        <v>0</v>
      </c>
      <c r="L54" s="63">
        <v>40</v>
      </c>
      <c r="M54" s="63">
        <v>36</v>
      </c>
      <c r="N54" s="63">
        <v>20</v>
      </c>
      <c r="O54" s="63">
        <v>0.4</v>
      </c>
    </row>
    <row r="55" spans="1:15" ht="15.75">
      <c r="A55" s="38" t="s">
        <v>503</v>
      </c>
      <c r="B55" s="39" t="s">
        <v>450</v>
      </c>
      <c r="C55" s="64">
        <v>45</v>
      </c>
      <c r="D55" s="63">
        <v>3.42</v>
      </c>
      <c r="E55" s="63">
        <v>0.36</v>
      </c>
      <c r="F55" s="63">
        <v>22.14</v>
      </c>
      <c r="G55" s="63">
        <v>105.75</v>
      </c>
      <c r="H55" s="63">
        <v>0.045</v>
      </c>
      <c r="I55" s="63">
        <v>0</v>
      </c>
      <c r="J55" s="63">
        <v>0</v>
      </c>
      <c r="K55" s="63">
        <v>0.495</v>
      </c>
      <c r="L55" s="63">
        <v>9</v>
      </c>
      <c r="M55" s="63">
        <v>29.25</v>
      </c>
      <c r="N55" s="63">
        <v>6.3</v>
      </c>
      <c r="O55" s="63">
        <v>0.495</v>
      </c>
    </row>
    <row r="56" spans="1:15" ht="15.75">
      <c r="A56" s="38" t="s">
        <v>42</v>
      </c>
      <c r="B56" s="39" t="s">
        <v>41</v>
      </c>
      <c r="C56" s="64">
        <v>40</v>
      </c>
      <c r="D56" s="63">
        <v>2.64</v>
      </c>
      <c r="E56" s="63">
        <v>0.48</v>
      </c>
      <c r="F56" s="63">
        <v>13.36</v>
      </c>
      <c r="G56" s="63">
        <v>69.6</v>
      </c>
      <c r="H56" s="63">
        <v>0.072</v>
      </c>
      <c r="I56" s="63">
        <v>0</v>
      </c>
      <c r="J56" s="63">
        <v>0</v>
      </c>
      <c r="K56" s="63">
        <v>0.56</v>
      </c>
      <c r="L56" s="63">
        <v>14</v>
      </c>
      <c r="M56" s="63">
        <v>63.2</v>
      </c>
      <c r="N56" s="63">
        <v>18.8</v>
      </c>
      <c r="O56" s="63">
        <v>1.56</v>
      </c>
    </row>
    <row r="57" spans="1:15" ht="15.75">
      <c r="A57" s="38"/>
      <c r="B57" s="39" t="s">
        <v>25</v>
      </c>
      <c r="C57" s="39"/>
      <c r="D57" s="49">
        <f>SUM(D29:D56)</f>
        <v>40.41</v>
      </c>
      <c r="E57" s="49">
        <f aca="true" t="shared" si="1" ref="E57:O57">SUM(E29:E56)</f>
        <v>39.489999999999995</v>
      </c>
      <c r="F57" s="49">
        <f t="shared" si="1"/>
        <v>99.48</v>
      </c>
      <c r="G57" s="49">
        <f t="shared" si="1"/>
        <v>916.45</v>
      </c>
      <c r="H57" s="49">
        <f t="shared" si="1"/>
        <v>0.38299999999999995</v>
      </c>
      <c r="I57" s="49">
        <f t="shared" si="1"/>
        <v>51.010000000000005</v>
      </c>
      <c r="J57" s="49">
        <f t="shared" si="1"/>
        <v>0.048999999999999995</v>
      </c>
      <c r="K57" s="49">
        <f t="shared" si="1"/>
        <v>8.915</v>
      </c>
      <c r="L57" s="49">
        <f t="shared" si="1"/>
        <v>150.36</v>
      </c>
      <c r="M57" s="49">
        <f t="shared" si="1"/>
        <v>473.77</v>
      </c>
      <c r="N57" s="49">
        <f t="shared" si="1"/>
        <v>123.39999999999999</v>
      </c>
      <c r="O57" s="49">
        <f t="shared" si="1"/>
        <v>6.885</v>
      </c>
    </row>
    <row r="58" spans="1:15" ht="15.75">
      <c r="A58" s="38"/>
      <c r="B58" s="39" t="s">
        <v>404</v>
      </c>
      <c r="C58" s="39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ht="15.75">
      <c r="A59" s="38" t="s">
        <v>407</v>
      </c>
      <c r="B59" s="39" t="s">
        <v>49</v>
      </c>
      <c r="C59" s="64">
        <v>200</v>
      </c>
      <c r="D59" s="63">
        <v>5.8</v>
      </c>
      <c r="E59" s="63">
        <v>5</v>
      </c>
      <c r="F59" s="63">
        <v>8</v>
      </c>
      <c r="G59" s="63">
        <v>100</v>
      </c>
      <c r="H59" s="63">
        <v>0.08</v>
      </c>
      <c r="I59" s="63">
        <v>1.4</v>
      </c>
      <c r="J59" s="63">
        <v>0.04</v>
      </c>
      <c r="K59" s="63">
        <v>0</v>
      </c>
      <c r="L59" s="63">
        <v>240</v>
      </c>
      <c r="M59" s="63">
        <v>180</v>
      </c>
      <c r="N59" s="63">
        <v>28</v>
      </c>
      <c r="O59" s="63">
        <v>0.2</v>
      </c>
    </row>
    <row r="60" spans="1:15" ht="15.75">
      <c r="A60" s="38" t="s">
        <v>128</v>
      </c>
      <c r="B60" s="39" t="s">
        <v>386</v>
      </c>
      <c r="C60" s="68" t="s">
        <v>494</v>
      </c>
      <c r="D60" s="82">
        <v>4.7</v>
      </c>
      <c r="E60" s="82">
        <v>4.8</v>
      </c>
      <c r="F60" s="82">
        <v>33.9</v>
      </c>
      <c r="G60" s="82">
        <v>198</v>
      </c>
      <c r="H60" s="82">
        <v>0.06</v>
      </c>
      <c r="I60" s="82">
        <v>0</v>
      </c>
      <c r="J60" s="82">
        <v>0.04</v>
      </c>
      <c r="K60" s="82">
        <v>0.7</v>
      </c>
      <c r="L60" s="82">
        <v>9</v>
      </c>
      <c r="M60" s="82">
        <v>37</v>
      </c>
      <c r="N60" s="82">
        <v>6</v>
      </c>
      <c r="O60" s="82">
        <v>0.5</v>
      </c>
    </row>
    <row r="61" spans="1:15" ht="15.75">
      <c r="A61" s="38"/>
      <c r="B61" s="39" t="s">
        <v>25</v>
      </c>
      <c r="C61" s="44"/>
      <c r="D61" s="94">
        <f>D59+D60</f>
        <v>10.5</v>
      </c>
      <c r="E61" s="94">
        <f aca="true" t="shared" si="2" ref="E61:O61">E59+E60</f>
        <v>9.8</v>
      </c>
      <c r="F61" s="94">
        <f t="shared" si="2"/>
        <v>41.9</v>
      </c>
      <c r="G61" s="94">
        <f t="shared" si="2"/>
        <v>298</v>
      </c>
      <c r="H61" s="94">
        <f t="shared" si="2"/>
        <v>0.14</v>
      </c>
      <c r="I61" s="94">
        <f t="shared" si="2"/>
        <v>1.4</v>
      </c>
      <c r="J61" s="94">
        <f t="shared" si="2"/>
        <v>0.08</v>
      </c>
      <c r="K61" s="94">
        <f t="shared" si="2"/>
        <v>0.7</v>
      </c>
      <c r="L61" s="94">
        <f t="shared" si="2"/>
        <v>249</v>
      </c>
      <c r="M61" s="94">
        <f t="shared" si="2"/>
        <v>217</v>
      </c>
      <c r="N61" s="94">
        <f t="shared" si="2"/>
        <v>34</v>
      </c>
      <c r="O61" s="94">
        <f t="shared" si="2"/>
        <v>0.7</v>
      </c>
    </row>
    <row r="62" spans="1:15" ht="15.75">
      <c r="A62" s="38"/>
      <c r="B62" s="39" t="s">
        <v>27</v>
      </c>
      <c r="C62" s="39"/>
      <c r="D62" s="49">
        <f>D26+D57+D61</f>
        <v>65.32</v>
      </c>
      <c r="E62" s="49">
        <f aca="true" t="shared" si="3" ref="E62:O62">E26+E57+E61</f>
        <v>64.33999999999999</v>
      </c>
      <c r="F62" s="49">
        <f t="shared" si="3"/>
        <v>217.53</v>
      </c>
      <c r="G62" s="49">
        <f t="shared" si="3"/>
        <v>1713.65</v>
      </c>
      <c r="H62" s="49">
        <f t="shared" si="3"/>
        <v>0.697</v>
      </c>
      <c r="I62" s="49">
        <f t="shared" si="3"/>
        <v>53.660000000000004</v>
      </c>
      <c r="J62" s="49">
        <f t="shared" si="3"/>
        <v>0.239</v>
      </c>
      <c r="K62" s="49">
        <f t="shared" si="3"/>
        <v>10.665</v>
      </c>
      <c r="L62" s="49">
        <f t="shared" si="3"/>
        <v>750.61</v>
      </c>
      <c r="M62" s="49">
        <f t="shared" si="3"/>
        <v>1017.17</v>
      </c>
      <c r="N62" s="49">
        <f t="shared" si="3"/>
        <v>230.75</v>
      </c>
      <c r="O62" s="49">
        <f t="shared" si="3"/>
        <v>10.155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43">
      <selection activeCell="D68" sqref="D68:O68"/>
    </sheetView>
  </sheetViews>
  <sheetFormatPr defaultColWidth="9.00390625" defaultRowHeight="12.75"/>
  <cols>
    <col min="1" max="1" width="9.625" style="56" customWidth="1"/>
    <col min="2" max="2" width="37.125" style="56" customWidth="1"/>
    <col min="3" max="3" width="9.125" style="59" customWidth="1"/>
    <col min="4" max="4" width="7.125" style="56" customWidth="1"/>
    <col min="5" max="5" width="7.00390625" style="56" customWidth="1"/>
    <col min="6" max="6" width="7.125" style="56" customWidth="1"/>
    <col min="7" max="7" width="10.125" style="56" customWidth="1"/>
    <col min="8" max="8" width="6.25390625" style="56" customWidth="1"/>
    <col min="9" max="9" width="6.00390625" style="56" customWidth="1"/>
    <col min="10" max="10" width="6.375" style="56" customWidth="1"/>
    <col min="11" max="11" width="6.625" style="56" customWidth="1"/>
    <col min="12" max="12" width="7.625" style="56" customWidth="1"/>
    <col min="13" max="13" width="8.125" style="56" customWidth="1"/>
    <col min="14" max="14" width="7.25390625" style="56" customWidth="1"/>
    <col min="15" max="15" width="6.25390625" style="56" customWidth="1"/>
    <col min="16" max="16384" width="9.125" style="56" customWidth="1"/>
  </cols>
  <sheetData>
    <row r="1" spans="1:3" s="29" customFormat="1" ht="15.75">
      <c r="A1" s="29" t="s">
        <v>31</v>
      </c>
      <c r="C1" s="42"/>
    </row>
    <row r="2" spans="1:3" s="29" customFormat="1" ht="15.75">
      <c r="A2" s="29" t="s">
        <v>146</v>
      </c>
      <c r="C2" s="42"/>
    </row>
    <row r="3" spans="1:3" s="29" customFormat="1" ht="15.75">
      <c r="A3" s="29" t="s">
        <v>1</v>
      </c>
      <c r="C3" s="42"/>
    </row>
    <row r="4" spans="1:3" s="29" customFormat="1" ht="15.75">
      <c r="A4" s="29" t="s">
        <v>142</v>
      </c>
      <c r="C4" s="42"/>
    </row>
    <row r="5" s="29" customFormat="1" ht="15.75" customHeight="1">
      <c r="C5" s="42"/>
    </row>
    <row r="6" spans="1:15" s="29" customFormat="1" ht="15.75" customHeight="1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s="29" customFormat="1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s="29" customFormat="1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s="29" customFormat="1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s="29" customFormat="1" ht="15.75">
      <c r="A10" s="36"/>
      <c r="B10" s="37" t="s">
        <v>24</v>
      </c>
      <c r="C10" s="4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s="29" customFormat="1" ht="15.75">
      <c r="A11" s="47" t="s">
        <v>365</v>
      </c>
      <c r="B11" s="39" t="s">
        <v>324</v>
      </c>
      <c r="C11" s="64">
        <v>100</v>
      </c>
      <c r="D11" s="63">
        <v>1.5</v>
      </c>
      <c r="E11" s="63">
        <v>6.5</v>
      </c>
      <c r="F11" s="63">
        <v>14.8</v>
      </c>
      <c r="G11" s="63">
        <v>124</v>
      </c>
      <c r="H11" s="63">
        <v>0.04</v>
      </c>
      <c r="I11" s="63">
        <v>5.4</v>
      </c>
      <c r="J11" s="63">
        <v>0</v>
      </c>
      <c r="K11" s="63">
        <v>2.8</v>
      </c>
      <c r="L11" s="63">
        <v>40</v>
      </c>
      <c r="M11" s="63">
        <v>50</v>
      </c>
      <c r="N11" s="63">
        <v>27</v>
      </c>
      <c r="O11" s="63">
        <v>1.5</v>
      </c>
    </row>
    <row r="12" spans="1:15" s="29" customFormat="1" ht="15.75">
      <c r="A12" s="46"/>
      <c r="B12" s="46" t="s">
        <v>325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29" customFormat="1" ht="15.75">
      <c r="A13" s="46"/>
      <c r="B13" s="46" t="s">
        <v>326</v>
      </c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29" customFormat="1" ht="15.75">
      <c r="A14" s="46"/>
      <c r="B14" s="46" t="s">
        <v>327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s="29" customFormat="1" ht="15.75">
      <c r="A15" s="38" t="s">
        <v>111</v>
      </c>
      <c r="B15" s="39" t="s">
        <v>112</v>
      </c>
      <c r="C15" s="45" t="s">
        <v>204</v>
      </c>
      <c r="D15" s="48">
        <v>6.79</v>
      </c>
      <c r="E15" s="48">
        <v>0.81</v>
      </c>
      <c r="F15" s="48">
        <v>34.84</v>
      </c>
      <c r="G15" s="48">
        <v>173.88</v>
      </c>
      <c r="H15" s="48">
        <v>0.07</v>
      </c>
      <c r="I15" s="48">
        <v>0.02</v>
      </c>
      <c r="J15" s="48">
        <v>0</v>
      </c>
      <c r="K15" s="48">
        <v>0.95</v>
      </c>
      <c r="L15" s="48">
        <v>6.84</v>
      </c>
      <c r="M15" s="48">
        <v>42.84</v>
      </c>
      <c r="N15" s="48">
        <v>9.72</v>
      </c>
      <c r="O15" s="48">
        <v>0.94</v>
      </c>
    </row>
    <row r="16" spans="1:15" s="29" customFormat="1" ht="15.75">
      <c r="A16" s="38"/>
      <c r="B16" s="46" t="s">
        <v>389</v>
      </c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29" customFormat="1" ht="15.75">
      <c r="A17" s="38"/>
      <c r="B17" s="46" t="s">
        <v>203</v>
      </c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29" customFormat="1" ht="15.75">
      <c r="A18" s="38" t="s">
        <v>113</v>
      </c>
      <c r="B18" s="39" t="s">
        <v>114</v>
      </c>
      <c r="C18" s="68" t="s">
        <v>542</v>
      </c>
      <c r="D18" s="63">
        <v>10.6</v>
      </c>
      <c r="E18" s="63">
        <v>21.32</v>
      </c>
      <c r="F18" s="63">
        <v>0</v>
      </c>
      <c r="G18" s="63">
        <v>234.6</v>
      </c>
      <c r="H18" s="63">
        <v>0.14</v>
      </c>
      <c r="I18" s="63">
        <v>0</v>
      </c>
      <c r="J18" s="63">
        <v>0</v>
      </c>
      <c r="K18" s="63">
        <v>0.4</v>
      </c>
      <c r="L18" s="63">
        <v>31.62</v>
      </c>
      <c r="M18" s="63" t="s">
        <v>543</v>
      </c>
      <c r="N18" s="63">
        <v>17.34</v>
      </c>
      <c r="O18" s="63">
        <v>1.64</v>
      </c>
    </row>
    <row r="19" spans="1:15" s="29" customFormat="1" ht="15.75">
      <c r="A19" s="38" t="s">
        <v>33</v>
      </c>
      <c r="B19" s="39" t="s">
        <v>34</v>
      </c>
      <c r="C19" s="45" t="s">
        <v>45</v>
      </c>
      <c r="D19" s="48">
        <v>5</v>
      </c>
      <c r="E19" s="48">
        <v>4.4</v>
      </c>
      <c r="F19" s="48">
        <v>31.7</v>
      </c>
      <c r="G19" s="48">
        <v>186</v>
      </c>
      <c r="H19" s="48">
        <v>0.06</v>
      </c>
      <c r="I19" s="48">
        <v>1.7</v>
      </c>
      <c r="J19" s="48">
        <v>0.03</v>
      </c>
      <c r="K19" s="48">
        <v>0</v>
      </c>
      <c r="L19" s="48">
        <v>163</v>
      </c>
      <c r="M19" s="48">
        <v>150</v>
      </c>
      <c r="N19" s="48">
        <v>39</v>
      </c>
      <c r="O19" s="48">
        <v>1.3</v>
      </c>
    </row>
    <row r="20" spans="1:15" s="29" customFormat="1" ht="15.75">
      <c r="A20" s="38"/>
      <c r="B20" s="46" t="s">
        <v>35</v>
      </c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s="29" customFormat="1" ht="15.75">
      <c r="A21" s="38"/>
      <c r="B21" s="46" t="s">
        <v>36</v>
      </c>
      <c r="C21" s="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29" customFormat="1" ht="15.75">
      <c r="A22" s="38"/>
      <c r="B22" s="46" t="s">
        <v>37</v>
      </c>
      <c r="C22" s="4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29" customFormat="1" ht="15.75">
      <c r="A23" s="38" t="s">
        <v>503</v>
      </c>
      <c r="B23" s="39" t="s">
        <v>450</v>
      </c>
      <c r="C23" s="64">
        <v>45</v>
      </c>
      <c r="D23" s="63">
        <v>2.295</v>
      </c>
      <c r="E23" s="63">
        <v>0.36</v>
      </c>
      <c r="F23" s="63">
        <v>22.11</v>
      </c>
      <c r="G23" s="63">
        <v>10.75</v>
      </c>
      <c r="H23" s="63">
        <v>0.045</v>
      </c>
      <c r="I23" s="63">
        <v>0</v>
      </c>
      <c r="J23" s="63">
        <v>0</v>
      </c>
      <c r="K23" s="63">
        <v>0.495</v>
      </c>
      <c r="L23" s="63">
        <v>9</v>
      </c>
      <c r="M23" s="63">
        <v>29.25</v>
      </c>
      <c r="N23" s="63">
        <v>6.3</v>
      </c>
      <c r="O23" s="63">
        <v>0.495</v>
      </c>
    </row>
    <row r="24" spans="1:15" s="29" customFormat="1" ht="15.75">
      <c r="A24" s="38" t="s">
        <v>42</v>
      </c>
      <c r="B24" s="39" t="s">
        <v>41</v>
      </c>
      <c r="C24" s="39">
        <v>30</v>
      </c>
      <c r="D24" s="48">
        <v>1.98</v>
      </c>
      <c r="E24" s="48">
        <v>0.36</v>
      </c>
      <c r="F24" s="48">
        <v>10.02</v>
      </c>
      <c r="G24" s="48">
        <v>52.2</v>
      </c>
      <c r="H24" s="48">
        <v>0.054</v>
      </c>
      <c r="I24" s="48">
        <v>0</v>
      </c>
      <c r="J24" s="48">
        <v>0</v>
      </c>
      <c r="K24" s="48">
        <v>0.42</v>
      </c>
      <c r="L24" s="48">
        <v>10.5</v>
      </c>
      <c r="M24" s="48">
        <v>47.4</v>
      </c>
      <c r="N24" s="48">
        <v>14.1</v>
      </c>
      <c r="O24" s="48">
        <v>1.17</v>
      </c>
    </row>
    <row r="25" spans="1:15" s="29" customFormat="1" ht="15.75">
      <c r="A25" s="38"/>
      <c r="B25" s="39" t="s">
        <v>25</v>
      </c>
      <c r="C25" s="39"/>
      <c r="D25" s="49">
        <f aca="true" t="shared" si="0" ref="D25:O25">SUM(D11:D24)</f>
        <v>28.165000000000003</v>
      </c>
      <c r="E25" s="49">
        <f t="shared" si="0"/>
        <v>33.75</v>
      </c>
      <c r="F25" s="49">
        <f t="shared" si="0"/>
        <v>113.47</v>
      </c>
      <c r="G25" s="49">
        <f t="shared" si="0"/>
        <v>781.4300000000001</v>
      </c>
      <c r="H25" s="49">
        <f t="shared" si="0"/>
        <v>0.409</v>
      </c>
      <c r="I25" s="49">
        <f t="shared" si="0"/>
        <v>7.12</v>
      </c>
      <c r="J25" s="49">
        <f t="shared" si="0"/>
        <v>0.03</v>
      </c>
      <c r="K25" s="49">
        <f t="shared" si="0"/>
        <v>5.065</v>
      </c>
      <c r="L25" s="49">
        <f t="shared" si="0"/>
        <v>260.96000000000004</v>
      </c>
      <c r="M25" s="49">
        <f t="shared" si="0"/>
        <v>319.49</v>
      </c>
      <c r="N25" s="49">
        <f t="shared" si="0"/>
        <v>113.46</v>
      </c>
      <c r="O25" s="49">
        <f t="shared" si="0"/>
        <v>7.045</v>
      </c>
    </row>
    <row r="26" spans="1:15" s="29" customFormat="1" ht="15.75">
      <c r="A26" s="57"/>
      <c r="B26" s="57"/>
      <c r="C26" s="58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s="29" customFormat="1" ht="15.75">
      <c r="A27" s="38"/>
      <c r="B27" s="41" t="s">
        <v>26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29" customFormat="1" ht="15.75">
      <c r="A28" s="38" t="s">
        <v>181</v>
      </c>
      <c r="B28" s="39" t="s">
        <v>182</v>
      </c>
      <c r="C28" s="39">
        <v>100</v>
      </c>
      <c r="D28" s="48">
        <v>1.1</v>
      </c>
      <c r="E28" s="48">
        <v>10.1</v>
      </c>
      <c r="F28" s="48">
        <v>10.6</v>
      </c>
      <c r="G28" s="48">
        <v>138</v>
      </c>
      <c r="H28" s="48">
        <v>0.04</v>
      </c>
      <c r="I28" s="48">
        <v>15.4</v>
      </c>
      <c r="J28" s="48">
        <v>0</v>
      </c>
      <c r="K28" s="48">
        <v>4.6</v>
      </c>
      <c r="L28" s="48">
        <v>30</v>
      </c>
      <c r="M28" s="48">
        <v>29</v>
      </c>
      <c r="N28" s="48">
        <v>18</v>
      </c>
      <c r="O28" s="48">
        <v>0.9</v>
      </c>
    </row>
    <row r="29" spans="1:15" s="29" customFormat="1" ht="15.75">
      <c r="A29" s="46"/>
      <c r="B29" s="46" t="s">
        <v>172</v>
      </c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29" customFormat="1" ht="15.75">
      <c r="A30" s="46"/>
      <c r="B30" s="46" t="s">
        <v>183</v>
      </c>
      <c r="C30" s="3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s="29" customFormat="1" ht="15.75">
      <c r="A31" s="46"/>
      <c r="B31" s="46" t="s">
        <v>85</v>
      </c>
      <c r="C31" s="3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29" customFormat="1" ht="15.75">
      <c r="A32" s="38"/>
      <c r="B32" s="46" t="s">
        <v>97</v>
      </c>
      <c r="C32" s="3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s="29" customFormat="1" ht="15.75">
      <c r="A33" s="38"/>
      <c r="B33" s="46" t="s">
        <v>130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s="29" customFormat="1" ht="15.75">
      <c r="A34" s="38"/>
      <c r="B34" s="46" t="s">
        <v>176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29" customFormat="1" ht="15.75">
      <c r="A35" s="38" t="s">
        <v>166</v>
      </c>
      <c r="B35" s="39" t="s">
        <v>167</v>
      </c>
      <c r="C35" s="64">
        <v>250</v>
      </c>
      <c r="D35" s="63">
        <v>9.85</v>
      </c>
      <c r="E35" s="63">
        <v>4.83</v>
      </c>
      <c r="F35" s="63">
        <v>15.15</v>
      </c>
      <c r="G35" s="63">
        <v>143.5</v>
      </c>
      <c r="H35" s="63">
        <v>0.185</v>
      </c>
      <c r="I35" s="63">
        <v>12.13</v>
      </c>
      <c r="J35" s="63">
        <v>0.045</v>
      </c>
      <c r="K35" s="63">
        <v>0.35</v>
      </c>
      <c r="L35" s="63">
        <v>43.25</v>
      </c>
      <c r="M35" s="63">
        <v>185.25</v>
      </c>
      <c r="N35" s="63">
        <v>57</v>
      </c>
      <c r="O35" s="63">
        <v>1.58</v>
      </c>
    </row>
    <row r="36" spans="1:15" s="29" customFormat="1" ht="15.75">
      <c r="A36" s="38"/>
      <c r="B36" s="46" t="s">
        <v>168</v>
      </c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29" customFormat="1" ht="15.75">
      <c r="A37" s="38"/>
      <c r="B37" s="46" t="s">
        <v>373</v>
      </c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29" customFormat="1" ht="15.75">
      <c r="A38" s="38"/>
      <c r="B38" s="46" t="s">
        <v>169</v>
      </c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s="29" customFormat="1" ht="15.75">
      <c r="A39" s="38"/>
      <c r="B39" s="46" t="s">
        <v>40</v>
      </c>
      <c r="C39" s="64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29" customFormat="1" ht="15.75">
      <c r="A40" s="38"/>
      <c r="B40" s="46" t="s">
        <v>170</v>
      </c>
      <c r="C40" s="6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29" customFormat="1" ht="15.75">
      <c r="A41" s="38"/>
      <c r="B41" s="46" t="s">
        <v>52</v>
      </c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29" customFormat="1" ht="15.75">
      <c r="A42" s="38" t="s">
        <v>328</v>
      </c>
      <c r="B42" s="39" t="s">
        <v>329</v>
      </c>
      <c r="C42" s="64">
        <v>100</v>
      </c>
      <c r="D42" s="63">
        <v>13.8</v>
      </c>
      <c r="E42" s="63">
        <v>12.7</v>
      </c>
      <c r="F42" s="63">
        <v>8.7</v>
      </c>
      <c r="G42" s="63">
        <v>204</v>
      </c>
      <c r="H42" s="63">
        <v>0.06</v>
      </c>
      <c r="I42" s="63">
        <v>2.5</v>
      </c>
      <c r="J42" s="63">
        <v>0.03</v>
      </c>
      <c r="K42" s="63">
        <v>0.5</v>
      </c>
      <c r="L42" s="63">
        <v>19</v>
      </c>
      <c r="M42" s="63">
        <v>153</v>
      </c>
      <c r="N42" s="63">
        <v>21</v>
      </c>
      <c r="O42" s="63">
        <v>2.2</v>
      </c>
    </row>
    <row r="43" spans="1:15" s="29" customFormat="1" ht="15.75">
      <c r="A43" s="38"/>
      <c r="B43" s="46" t="s">
        <v>330</v>
      </c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s="29" customFormat="1" ht="15.75">
      <c r="A44" s="38"/>
      <c r="B44" s="46" t="s">
        <v>331</v>
      </c>
      <c r="C44" s="6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s="29" customFormat="1" ht="15.75">
      <c r="A45" s="38"/>
      <c r="B45" s="46" t="s">
        <v>332</v>
      </c>
      <c r="C45" s="6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s="29" customFormat="1" ht="15.75">
      <c r="A46" s="38"/>
      <c r="B46" s="46" t="s">
        <v>333</v>
      </c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s="29" customFormat="1" ht="15.75">
      <c r="A47" s="38" t="s">
        <v>132</v>
      </c>
      <c r="B47" s="39" t="s">
        <v>131</v>
      </c>
      <c r="C47" s="39">
        <v>180</v>
      </c>
      <c r="D47" s="48">
        <v>6.66</v>
      </c>
      <c r="E47" s="48">
        <v>6.48</v>
      </c>
      <c r="F47" s="48">
        <v>7.02</v>
      </c>
      <c r="G47" s="48">
        <v>113.4</v>
      </c>
      <c r="H47" s="48">
        <v>0.07200000000000001</v>
      </c>
      <c r="I47" s="48">
        <v>30.6</v>
      </c>
      <c r="J47" s="48">
        <v>0.054</v>
      </c>
      <c r="K47" s="48">
        <v>1.26</v>
      </c>
      <c r="L47" s="48">
        <v>109.8</v>
      </c>
      <c r="M47" s="48">
        <v>99</v>
      </c>
      <c r="N47" s="48">
        <v>43.2</v>
      </c>
      <c r="O47" s="48">
        <v>1.8</v>
      </c>
    </row>
    <row r="48" spans="1:15" s="29" customFormat="1" ht="15.75">
      <c r="A48" s="38"/>
      <c r="B48" s="46" t="s">
        <v>292</v>
      </c>
      <c r="C48" s="44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291</v>
      </c>
      <c r="C49" s="44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203</v>
      </c>
      <c r="C50" s="44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198</v>
      </c>
      <c r="C51" s="44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/>
      <c r="B52" s="46" t="s">
        <v>293</v>
      </c>
      <c r="C52" s="44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294</v>
      </c>
      <c r="C53" s="44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/>
      <c r="B54" s="46" t="s">
        <v>199</v>
      </c>
      <c r="C54" s="4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/>
      <c r="B55" s="46" t="s">
        <v>295</v>
      </c>
      <c r="C55" s="44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.75">
      <c r="A56" s="38"/>
      <c r="B56" s="46" t="s">
        <v>200</v>
      </c>
      <c r="C56" s="44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.75">
      <c r="A57" s="38" t="s">
        <v>57</v>
      </c>
      <c r="B57" s="39" t="s">
        <v>334</v>
      </c>
      <c r="C57" s="39">
        <v>200</v>
      </c>
      <c r="D57" s="63">
        <v>0.3</v>
      </c>
      <c r="E57" s="63">
        <v>0</v>
      </c>
      <c r="F57" s="63">
        <v>20.1</v>
      </c>
      <c r="G57" s="63">
        <v>81</v>
      </c>
      <c r="H57" s="63">
        <v>0</v>
      </c>
      <c r="I57" s="63">
        <v>0.8</v>
      </c>
      <c r="J57" s="63">
        <v>0</v>
      </c>
      <c r="K57" s="63">
        <v>0</v>
      </c>
      <c r="L57" s="63">
        <v>10</v>
      </c>
      <c r="M57" s="63">
        <v>6</v>
      </c>
      <c r="N57" s="63">
        <v>3</v>
      </c>
      <c r="O57" s="63">
        <v>0.6</v>
      </c>
    </row>
    <row r="58" spans="1:15" ht="15.75">
      <c r="A58" s="38"/>
      <c r="B58" s="46" t="s">
        <v>335</v>
      </c>
      <c r="C58" s="39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5.75">
      <c r="A59" s="38"/>
      <c r="B59" s="46" t="s">
        <v>47</v>
      </c>
      <c r="C59" s="39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5.75">
      <c r="A60" s="38" t="s">
        <v>306</v>
      </c>
      <c r="B60" s="39" t="s">
        <v>129</v>
      </c>
      <c r="C60" s="39">
        <v>200</v>
      </c>
      <c r="D60" s="48">
        <v>0.8</v>
      </c>
      <c r="E60" s="48">
        <v>0.6</v>
      </c>
      <c r="F60" s="48">
        <v>20.6</v>
      </c>
      <c r="G60" s="48">
        <v>94</v>
      </c>
      <c r="H60" s="48">
        <v>0.04</v>
      </c>
      <c r="I60" s="48">
        <v>10</v>
      </c>
      <c r="J60" s="48">
        <v>0</v>
      </c>
      <c r="K60" s="48">
        <v>0</v>
      </c>
      <c r="L60" s="48">
        <v>38</v>
      </c>
      <c r="M60" s="48">
        <v>32</v>
      </c>
      <c r="N60" s="48">
        <v>24</v>
      </c>
      <c r="O60" s="48">
        <v>4.6</v>
      </c>
    </row>
    <row r="61" spans="1:15" ht="15.75">
      <c r="A61" s="38" t="s">
        <v>503</v>
      </c>
      <c r="B61" s="39" t="s">
        <v>450</v>
      </c>
      <c r="C61" s="64">
        <v>45</v>
      </c>
      <c r="D61" s="63">
        <v>3.42</v>
      </c>
      <c r="E61" s="63">
        <v>0.36</v>
      </c>
      <c r="F61" s="63">
        <v>22.14</v>
      </c>
      <c r="G61" s="63">
        <v>105.75</v>
      </c>
      <c r="H61" s="63">
        <v>0.045</v>
      </c>
      <c r="I61" s="63">
        <v>0</v>
      </c>
      <c r="J61" s="63">
        <v>0</v>
      </c>
      <c r="K61" s="63">
        <v>0.495</v>
      </c>
      <c r="L61" s="63">
        <v>9</v>
      </c>
      <c r="M61" s="63">
        <v>29.25</v>
      </c>
      <c r="N61" s="63">
        <v>6.3</v>
      </c>
      <c r="O61" s="63">
        <v>0.495</v>
      </c>
    </row>
    <row r="62" spans="1:15" ht="15.75">
      <c r="A62" s="38" t="s">
        <v>42</v>
      </c>
      <c r="B62" s="39" t="s">
        <v>41</v>
      </c>
      <c r="C62" s="64">
        <v>40</v>
      </c>
      <c r="D62" s="63">
        <v>2.64</v>
      </c>
      <c r="E62" s="63">
        <v>0.48</v>
      </c>
      <c r="F62" s="63">
        <v>13.36</v>
      </c>
      <c r="G62" s="63">
        <v>69.6</v>
      </c>
      <c r="H62" s="63">
        <v>0.072</v>
      </c>
      <c r="I62" s="63">
        <v>0</v>
      </c>
      <c r="J62" s="63">
        <v>0</v>
      </c>
      <c r="K62" s="63">
        <v>0.56</v>
      </c>
      <c r="L62" s="63">
        <v>14</v>
      </c>
      <c r="M62" s="63">
        <v>63.2</v>
      </c>
      <c r="N62" s="63">
        <v>18.8</v>
      </c>
      <c r="O62" s="63">
        <v>1.56</v>
      </c>
    </row>
    <row r="63" spans="1:15" ht="15.75">
      <c r="A63" s="38"/>
      <c r="B63" s="39" t="s">
        <v>25</v>
      </c>
      <c r="C63" s="39"/>
      <c r="D63" s="49">
        <f>SUM(D28:D62)</f>
        <v>38.57</v>
      </c>
      <c r="E63" s="49">
        <f aca="true" t="shared" si="1" ref="E63:O63">SUM(E28:E62)</f>
        <v>35.55</v>
      </c>
      <c r="F63" s="49">
        <f t="shared" si="1"/>
        <v>117.67</v>
      </c>
      <c r="G63" s="49">
        <f t="shared" si="1"/>
        <v>949.25</v>
      </c>
      <c r="H63" s="49">
        <f t="shared" si="1"/>
        <v>0.514</v>
      </c>
      <c r="I63" s="49">
        <f t="shared" si="1"/>
        <v>71.43</v>
      </c>
      <c r="J63" s="49">
        <f t="shared" si="1"/>
        <v>0.129</v>
      </c>
      <c r="K63" s="49">
        <f t="shared" si="1"/>
        <v>7.764999999999999</v>
      </c>
      <c r="L63" s="49">
        <f t="shared" si="1"/>
        <v>273.05</v>
      </c>
      <c r="M63" s="49">
        <f t="shared" si="1"/>
        <v>596.7</v>
      </c>
      <c r="N63" s="49">
        <f t="shared" si="1"/>
        <v>191.3</v>
      </c>
      <c r="O63" s="49">
        <f t="shared" si="1"/>
        <v>13.735</v>
      </c>
    </row>
    <row r="64" spans="1:15" ht="15.75">
      <c r="A64" s="38"/>
      <c r="B64" s="39" t="s">
        <v>404</v>
      </c>
      <c r="C64" s="6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ht="15.75">
      <c r="A65" s="38" t="s">
        <v>144</v>
      </c>
      <c r="B65" s="39" t="s">
        <v>385</v>
      </c>
      <c r="C65" s="39">
        <v>200</v>
      </c>
      <c r="D65" s="63">
        <v>0.6</v>
      </c>
      <c r="E65" s="63">
        <v>0.4</v>
      </c>
      <c r="F65" s="63">
        <v>32.6</v>
      </c>
      <c r="G65" s="63">
        <v>140</v>
      </c>
      <c r="H65" s="63">
        <v>0.04</v>
      </c>
      <c r="I65" s="63">
        <v>4</v>
      </c>
      <c r="J65" s="63">
        <v>0</v>
      </c>
      <c r="K65" s="63">
        <v>0</v>
      </c>
      <c r="L65" s="63">
        <v>40</v>
      </c>
      <c r="M65" s="63">
        <v>24</v>
      </c>
      <c r="N65" s="63">
        <v>18</v>
      </c>
      <c r="O65" s="63">
        <v>0.8</v>
      </c>
    </row>
    <row r="66" spans="1:15" ht="15.75">
      <c r="A66" s="38" t="s">
        <v>521</v>
      </c>
      <c r="B66" s="39" t="s">
        <v>522</v>
      </c>
      <c r="C66" s="64">
        <v>60</v>
      </c>
      <c r="D66" s="63">
        <v>5.16</v>
      </c>
      <c r="E66" s="63">
        <v>3</v>
      </c>
      <c r="F66" s="63">
        <v>31.68</v>
      </c>
      <c r="G66" s="63">
        <v>174</v>
      </c>
      <c r="H66" s="63">
        <v>0.07</v>
      </c>
      <c r="I66" s="63">
        <v>1.2</v>
      </c>
      <c r="J66" s="63">
        <v>0</v>
      </c>
      <c r="K66" s="63">
        <v>1.8</v>
      </c>
      <c r="L66" s="63">
        <v>9.6</v>
      </c>
      <c r="M66" s="63">
        <v>39.6</v>
      </c>
      <c r="N66" s="63">
        <v>8.4</v>
      </c>
      <c r="O66" s="63">
        <v>0.6</v>
      </c>
    </row>
    <row r="67" spans="1:15" ht="15.75">
      <c r="A67" s="38"/>
      <c r="B67" s="39" t="s">
        <v>25</v>
      </c>
      <c r="C67" s="39"/>
      <c r="D67" s="49">
        <f>D65+D66</f>
        <v>5.76</v>
      </c>
      <c r="E67" s="49">
        <f aca="true" t="shared" si="2" ref="E67:O67">E65+E66</f>
        <v>3.4</v>
      </c>
      <c r="F67" s="49">
        <f t="shared" si="2"/>
        <v>64.28</v>
      </c>
      <c r="G67" s="49">
        <f t="shared" si="2"/>
        <v>314</v>
      </c>
      <c r="H67" s="49">
        <f t="shared" si="2"/>
        <v>0.11000000000000001</v>
      </c>
      <c r="I67" s="49">
        <f t="shared" si="2"/>
        <v>5.2</v>
      </c>
      <c r="J67" s="49">
        <f t="shared" si="2"/>
        <v>0</v>
      </c>
      <c r="K67" s="49">
        <f t="shared" si="2"/>
        <v>1.8</v>
      </c>
      <c r="L67" s="49">
        <f t="shared" si="2"/>
        <v>49.6</v>
      </c>
      <c r="M67" s="49">
        <f t="shared" si="2"/>
        <v>63.6</v>
      </c>
      <c r="N67" s="49">
        <f t="shared" si="2"/>
        <v>26.4</v>
      </c>
      <c r="O67" s="49">
        <f t="shared" si="2"/>
        <v>1.4</v>
      </c>
    </row>
    <row r="68" spans="1:15" ht="15.75">
      <c r="A68" s="38"/>
      <c r="B68" s="39" t="s">
        <v>27</v>
      </c>
      <c r="C68" s="39"/>
      <c r="D68" s="49">
        <f>D25+D63+D67</f>
        <v>72.495</v>
      </c>
      <c r="E68" s="49">
        <f aca="true" t="shared" si="3" ref="E68:O68">E25+E63+E67</f>
        <v>72.7</v>
      </c>
      <c r="F68" s="49">
        <f t="shared" si="3"/>
        <v>295.41999999999996</v>
      </c>
      <c r="G68" s="49">
        <f t="shared" si="3"/>
        <v>2044.68</v>
      </c>
      <c r="H68" s="49">
        <f t="shared" si="3"/>
        <v>1.0330000000000001</v>
      </c>
      <c r="I68" s="49">
        <f t="shared" si="3"/>
        <v>83.75000000000001</v>
      </c>
      <c r="J68" s="49">
        <f t="shared" si="3"/>
        <v>0.159</v>
      </c>
      <c r="K68" s="49">
        <f t="shared" si="3"/>
        <v>14.629999999999999</v>
      </c>
      <c r="L68" s="49">
        <f t="shared" si="3"/>
        <v>583.61</v>
      </c>
      <c r="M68" s="49">
        <f t="shared" si="3"/>
        <v>979.7900000000001</v>
      </c>
      <c r="N68" s="49">
        <f t="shared" si="3"/>
        <v>331.15999999999997</v>
      </c>
      <c r="O68" s="49">
        <f t="shared" si="3"/>
        <v>22.18</v>
      </c>
    </row>
  </sheetData>
  <sheetProtection/>
  <mergeCells count="18">
    <mergeCell ref="H6:K6"/>
    <mergeCell ref="L6:O6"/>
    <mergeCell ref="I7:I8"/>
    <mergeCell ref="J7:J8"/>
    <mergeCell ref="K7:K8"/>
    <mergeCell ref="L7:L8"/>
    <mergeCell ref="M7:M8"/>
    <mergeCell ref="N7:N8"/>
    <mergeCell ref="O7:O8"/>
    <mergeCell ref="H7:H8"/>
    <mergeCell ref="A6:A8"/>
    <mergeCell ref="B6:B8"/>
    <mergeCell ref="C6:C8"/>
    <mergeCell ref="G6:G8"/>
    <mergeCell ref="D7:D8"/>
    <mergeCell ref="E7:E8"/>
    <mergeCell ref="F7:F8"/>
    <mergeCell ref="D6:F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P2" sqref="P2"/>
    </sheetView>
  </sheetViews>
  <sheetFormatPr defaultColWidth="9.00390625" defaultRowHeight="12.75"/>
  <sheetData>
    <row r="1" spans="1:13" ht="23.25" customHeight="1">
      <c r="A1" s="1"/>
      <c r="B1" s="2" t="s">
        <v>190</v>
      </c>
      <c r="C1" s="2" t="s">
        <v>191</v>
      </c>
      <c r="D1" s="2" t="s">
        <v>192</v>
      </c>
      <c r="E1" s="2" t="s">
        <v>193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19</v>
      </c>
      <c r="K1" s="2" t="s">
        <v>20</v>
      </c>
      <c r="L1" s="2" t="s">
        <v>194</v>
      </c>
      <c r="M1" s="2" t="s">
        <v>195</v>
      </c>
    </row>
    <row r="2" spans="1:15" ht="23.25" customHeight="1">
      <c r="A2" s="3">
        <v>1</v>
      </c>
      <c r="B2" s="4">
        <f>'1 день'!D67</f>
        <v>67.44999999999999</v>
      </c>
      <c r="C2" s="4">
        <f>'1 день'!E67</f>
        <v>74.33</v>
      </c>
      <c r="D2" s="4">
        <f>'1 день'!F67</f>
        <v>263.52</v>
      </c>
      <c r="E2" s="4">
        <f>'1 день'!G67</f>
        <v>1998.65</v>
      </c>
      <c r="F2" s="4">
        <f>'1 день'!H67</f>
        <v>0.623</v>
      </c>
      <c r="G2" s="4">
        <f>'1 день'!I67</f>
        <v>123.99</v>
      </c>
      <c r="H2" s="4">
        <f>'1 день'!J67</f>
        <v>0.32300000000000006</v>
      </c>
      <c r="I2" s="4">
        <f>'1 день'!K67</f>
        <v>17.715</v>
      </c>
      <c r="J2" s="4">
        <f>'1 день'!L67</f>
        <v>645.2600000000001</v>
      </c>
      <c r="K2" s="4">
        <f>'1 день'!M67</f>
        <v>970.17</v>
      </c>
      <c r="L2" s="4">
        <f>'1 день'!N67</f>
        <v>226.99999999999997</v>
      </c>
      <c r="M2" s="4">
        <f>'1 день'!O67</f>
        <v>11.255</v>
      </c>
      <c r="O2" s="62">
        <f>D2/B2</f>
        <v>3.9068939955522612</v>
      </c>
    </row>
    <row r="3" spans="1:15" ht="23.25" customHeight="1">
      <c r="A3" s="3">
        <v>2</v>
      </c>
      <c r="B3" s="4">
        <f>'2 день'!D68</f>
        <v>71.875</v>
      </c>
      <c r="C3" s="4">
        <f>'2 день'!E68</f>
        <v>90.605</v>
      </c>
      <c r="D3" s="4">
        <f>'2 день'!F68</f>
        <v>228.8</v>
      </c>
      <c r="E3" s="4">
        <f>'2 день'!G68</f>
        <v>2000.64</v>
      </c>
      <c r="F3" s="4">
        <f>'2 день'!H68</f>
        <v>1.029</v>
      </c>
      <c r="G3" s="4">
        <f>'2 день'!I68</f>
        <v>52.14</v>
      </c>
      <c r="H3" s="4">
        <f>'2 день'!J68</f>
        <v>0.658</v>
      </c>
      <c r="I3" s="4">
        <f>'2 день'!K68</f>
        <v>9.815</v>
      </c>
      <c r="J3" s="4">
        <f>'2 день'!L68</f>
        <v>564.6</v>
      </c>
      <c r="K3" s="4">
        <f>'2 день'!M68</f>
        <v>1109.1399999999999</v>
      </c>
      <c r="L3" s="4">
        <f>'2 день'!N68</f>
        <v>227.70000000000002</v>
      </c>
      <c r="M3" s="4">
        <f>'2 день'!O68</f>
        <v>17.48</v>
      </c>
      <c r="O3" s="62">
        <f aca="true" t="shared" si="0" ref="O3:O14">D3/B3</f>
        <v>3.183304347826087</v>
      </c>
    </row>
    <row r="4" spans="1:15" ht="23.25" customHeight="1">
      <c r="A4" s="3">
        <v>3</v>
      </c>
      <c r="B4" s="4">
        <f>'3  день'!D74</f>
        <v>73.13600000000001</v>
      </c>
      <c r="C4" s="4">
        <f>'3  день'!E74</f>
        <v>70.98</v>
      </c>
      <c r="D4" s="4">
        <f>'3  день'!F74</f>
        <v>268.13</v>
      </c>
      <c r="E4" s="4">
        <f>'3  день'!G74</f>
        <v>2048.03</v>
      </c>
      <c r="F4" s="4">
        <f>'3  день'!H74</f>
        <v>0.985</v>
      </c>
      <c r="G4" s="4">
        <f>'3  день'!I74</f>
        <v>31.05</v>
      </c>
      <c r="H4" s="4">
        <f>'3  день'!J74</f>
        <v>0.37</v>
      </c>
      <c r="I4" s="4">
        <f>'3  день'!K74</f>
        <v>10.331</v>
      </c>
      <c r="J4" s="4">
        <f>'3  день'!L74</f>
        <v>749.29</v>
      </c>
      <c r="K4" s="4">
        <f>'3  день'!M74</f>
        <v>1232.94</v>
      </c>
      <c r="L4" s="4">
        <f>'3  день'!N74</f>
        <v>283.91999999999996</v>
      </c>
      <c r="M4" s="4">
        <f>'3  день'!O74</f>
        <v>14.880999999999998</v>
      </c>
      <c r="O4" s="62">
        <f t="shared" si="0"/>
        <v>3.6661835484576675</v>
      </c>
    </row>
    <row r="5" spans="1:15" ht="23.25" customHeight="1">
      <c r="A5" s="3">
        <v>4</v>
      </c>
      <c r="B5" s="4">
        <f>'4  день'!D60</f>
        <v>55.955</v>
      </c>
      <c r="C5" s="4">
        <f>'4  день'!E60</f>
        <v>48.425</v>
      </c>
      <c r="D5" s="4">
        <f>'4  день'!F60</f>
        <v>231.75</v>
      </c>
      <c r="E5" s="4">
        <f>'4  день'!G60</f>
        <v>1639.7</v>
      </c>
      <c r="F5" s="4">
        <f>'4  день'!H60</f>
        <v>0.784</v>
      </c>
      <c r="G5" s="4">
        <f>'4  день'!I60</f>
        <v>131.39999999999998</v>
      </c>
      <c r="H5" s="4">
        <f>'4  день'!J60</f>
        <v>10.155999999999999</v>
      </c>
      <c r="I5" s="4">
        <f>'4  день'!K60</f>
        <v>9.169999999999998</v>
      </c>
      <c r="J5" s="4">
        <f>'4  день'!L60</f>
        <v>714.2</v>
      </c>
      <c r="K5" s="4">
        <f>'4  день'!M60</f>
        <v>915.89</v>
      </c>
      <c r="L5" s="4">
        <f>'4  день'!N60</f>
        <v>237.97</v>
      </c>
      <c r="M5" s="4">
        <f>'4  день'!O60</f>
        <v>15.344999999999999</v>
      </c>
      <c r="O5" s="62">
        <f t="shared" si="0"/>
        <v>4.1417210258243236</v>
      </c>
    </row>
    <row r="6" spans="1:15" ht="23.25" customHeight="1">
      <c r="A6" s="3">
        <v>5</v>
      </c>
      <c r="B6" s="4">
        <f>'5  день'!D70</f>
        <v>56.190000000000005</v>
      </c>
      <c r="C6" s="4">
        <f>'5  день'!E70</f>
        <v>62.18000000000001</v>
      </c>
      <c r="D6" s="4">
        <f>'5  день'!F70</f>
        <v>256.87</v>
      </c>
      <c r="E6" s="4">
        <f>'5  день'!G70</f>
        <v>1791.155</v>
      </c>
      <c r="F6" s="4">
        <f>'5  день'!H70</f>
        <v>0.7987</v>
      </c>
      <c r="G6" s="4">
        <f>'5  день'!I70</f>
        <v>58.17</v>
      </c>
      <c r="H6" s="4">
        <f>'5  день'!J70</f>
        <v>1.1865</v>
      </c>
      <c r="I6" s="4">
        <f>'5  день'!K70</f>
        <v>5.6725</v>
      </c>
      <c r="J6" s="4">
        <f>'5  день'!L70</f>
        <v>611.42</v>
      </c>
      <c r="K6" s="4">
        <f>'5  день'!M70</f>
        <v>989.6500000000001</v>
      </c>
      <c r="L6" s="4">
        <f>'5  день'!N70</f>
        <v>283.86</v>
      </c>
      <c r="M6" s="4">
        <f>'5  день'!O70</f>
        <v>16.545</v>
      </c>
      <c r="O6" s="62">
        <f t="shared" si="0"/>
        <v>4.571453995372842</v>
      </c>
    </row>
    <row r="7" spans="1:15" ht="23.25" customHeight="1">
      <c r="A7" s="3">
        <v>6</v>
      </c>
      <c r="B7" s="4">
        <f>'6  день'!D78</f>
        <v>88.595</v>
      </c>
      <c r="C7" s="4">
        <f>'6  день'!E78</f>
        <v>92.715</v>
      </c>
      <c r="D7" s="4">
        <f>'6  день'!F78</f>
        <v>314.86</v>
      </c>
      <c r="E7" s="4">
        <f>'6  день'!G78</f>
        <v>2461.63</v>
      </c>
      <c r="F7" s="4">
        <f>'6  день'!H78</f>
        <v>1.044</v>
      </c>
      <c r="G7" s="4">
        <f>'6  день'!I78</f>
        <v>91.65999999999998</v>
      </c>
      <c r="H7" s="4">
        <f>'6  день'!J78</f>
        <v>10.378</v>
      </c>
      <c r="I7" s="4">
        <f>'6  день'!K78</f>
        <v>22.119999999999997</v>
      </c>
      <c r="J7" s="4">
        <f>'6  день'!L78</f>
        <v>1066.53</v>
      </c>
      <c r="K7" s="4">
        <f>'6  день'!M78</f>
        <v>1509.2800000000002</v>
      </c>
      <c r="L7" s="4">
        <f>'6  день'!N78</f>
        <v>394.04</v>
      </c>
      <c r="M7" s="4">
        <f>'6  день'!O78</f>
        <v>12.99</v>
      </c>
      <c r="O7" s="62">
        <f t="shared" si="0"/>
        <v>3.553925165077036</v>
      </c>
    </row>
    <row r="8" spans="1:15" ht="23.25" customHeight="1">
      <c r="A8" s="3">
        <v>7</v>
      </c>
      <c r="B8" s="4">
        <f>'7 день'!D64</f>
        <v>74.67</v>
      </c>
      <c r="C8" s="4">
        <f>'7 день'!E64</f>
        <v>83.84500000000001</v>
      </c>
      <c r="D8" s="4">
        <f>'7 день'!F64</f>
        <v>231.67</v>
      </c>
      <c r="E8" s="4">
        <f>'7 день'!G64</f>
        <v>2135.81</v>
      </c>
      <c r="F8" s="4">
        <f>'7 день'!H64</f>
        <v>1.1150000000000002</v>
      </c>
      <c r="G8" s="4">
        <f>'7 день'!I64</f>
        <v>55.07</v>
      </c>
      <c r="H8" s="4">
        <f>'7 день'!J64</f>
        <v>11.297999999999998</v>
      </c>
      <c r="I8" s="4">
        <f>'7 день'!K64</f>
        <v>9.349</v>
      </c>
      <c r="J8" s="4">
        <f>'7 день'!L64</f>
        <v>898.65</v>
      </c>
      <c r="K8" s="4">
        <f>'7 день'!M64</f>
        <v>1426.25</v>
      </c>
      <c r="L8" s="4">
        <f>'7 день'!N64</f>
        <v>422.29</v>
      </c>
      <c r="M8" s="4">
        <f>'7 день'!O64</f>
        <v>22.525</v>
      </c>
      <c r="O8" s="62">
        <f t="shared" si="0"/>
        <v>3.1025847060399085</v>
      </c>
    </row>
    <row r="9" spans="1:15" ht="23.25" customHeight="1">
      <c r="A9" s="3">
        <v>8</v>
      </c>
      <c r="B9" s="4">
        <f>'8 день'!D76</f>
        <v>92.38000000000002</v>
      </c>
      <c r="C9" s="4">
        <f>'8 день'!E76</f>
        <v>97.145</v>
      </c>
      <c r="D9" s="4">
        <f>'8 день'!F76</f>
        <v>311.59999999999997</v>
      </c>
      <c r="E9" s="4">
        <f>'8 день'!G76</f>
        <v>2514.835</v>
      </c>
      <c r="F9" s="4">
        <f>'8 день'!H76</f>
        <v>1.041</v>
      </c>
      <c r="G9" s="4">
        <f>'8 день'!I76</f>
        <v>152.76999999999998</v>
      </c>
      <c r="H9" s="4">
        <f>'8 день'!J76</f>
        <v>0.504</v>
      </c>
      <c r="I9" s="4">
        <f>'8 день'!K76</f>
        <v>13.36</v>
      </c>
      <c r="J9" s="4">
        <f>'8 день'!L76</f>
        <v>880.605</v>
      </c>
      <c r="K9" s="4">
        <f>'8 день'!M76</f>
        <v>1294.5</v>
      </c>
      <c r="L9" s="4">
        <f>'8 день'!N76</f>
        <v>377.89000000000004</v>
      </c>
      <c r="M9" s="4">
        <f>'8 день'!O76</f>
        <v>16.08</v>
      </c>
      <c r="O9" s="62">
        <f t="shared" si="0"/>
        <v>3.3730244641697325</v>
      </c>
    </row>
    <row r="10" spans="1:15" ht="23.25" customHeight="1">
      <c r="A10" s="3">
        <v>9</v>
      </c>
      <c r="B10" s="4">
        <f>'9 день'!D72</f>
        <v>75.865</v>
      </c>
      <c r="C10" s="4">
        <f>'9 день'!E72</f>
        <v>65.845</v>
      </c>
      <c r="D10" s="4">
        <f>'9 день'!F72</f>
        <v>276.93600000000004</v>
      </c>
      <c r="E10" s="4">
        <f>'9 день'!G72</f>
        <v>2008.04</v>
      </c>
      <c r="F10" s="4">
        <f>'9 день'!H72</f>
        <v>1.0666</v>
      </c>
      <c r="G10" s="4">
        <f>'9 день'!I72</f>
        <v>57.11</v>
      </c>
      <c r="H10" s="4">
        <f>'9 день'!J72</f>
        <v>10.963999999999999</v>
      </c>
      <c r="I10" s="4">
        <f>'9 день'!K72</f>
        <v>15.519999999999996</v>
      </c>
      <c r="J10" s="4">
        <f>'9 день'!L72</f>
        <v>945.81</v>
      </c>
      <c r="K10" s="4">
        <f>'9 день'!M72</f>
        <v>1371.13</v>
      </c>
      <c r="L10" s="4">
        <f>'9 день'!N72</f>
        <v>359.57</v>
      </c>
      <c r="M10" s="4">
        <f>'9 день'!O72</f>
        <v>27.944999999999997</v>
      </c>
      <c r="O10" s="62">
        <f t="shared" si="0"/>
        <v>3.65037896263099</v>
      </c>
    </row>
    <row r="11" spans="1:15" ht="23.25" customHeight="1">
      <c r="A11" s="3">
        <v>10</v>
      </c>
      <c r="B11" s="4">
        <f>'10 день'!D67</f>
        <v>60.519999999999996</v>
      </c>
      <c r="C11" s="4">
        <f>'10 день'!E67</f>
        <v>71.62</v>
      </c>
      <c r="D11" s="4">
        <f>'10 день'!F67</f>
        <v>245.82999999999998</v>
      </c>
      <c r="E11" s="4">
        <f>'10 день'!G67</f>
        <v>1876.3000000000002</v>
      </c>
      <c r="F11" s="4">
        <f>'10 день'!H67</f>
        <v>0.7050000000000001</v>
      </c>
      <c r="G11" s="4">
        <f>'10 день'!I67</f>
        <v>47.980000000000004</v>
      </c>
      <c r="H11" s="4">
        <f>'10 день'!J67</f>
        <v>10.709999999999999</v>
      </c>
      <c r="I11" s="4">
        <f>'10 день'!K67</f>
        <v>13.905</v>
      </c>
      <c r="J11" s="4">
        <f>'10 день'!L67</f>
        <v>562.98</v>
      </c>
      <c r="K11" s="4">
        <f>'10 день'!M67</f>
        <v>1022.1800000000001</v>
      </c>
      <c r="L11" s="4">
        <f>'10 день'!N67</f>
        <v>304.21000000000004</v>
      </c>
      <c r="M11" s="4">
        <f>'10 день'!O67</f>
        <v>11.985</v>
      </c>
      <c r="O11" s="62">
        <f t="shared" si="0"/>
        <v>4.061962987442167</v>
      </c>
    </row>
    <row r="12" spans="1:15" ht="23.25" customHeight="1">
      <c r="A12" s="3">
        <v>11</v>
      </c>
      <c r="B12" s="4">
        <f>'11день'!D62</f>
        <v>65.32</v>
      </c>
      <c r="C12" s="4">
        <f>'11день'!E62</f>
        <v>64.33999999999999</v>
      </c>
      <c r="D12" s="4">
        <f>'11день'!F62</f>
        <v>217.53</v>
      </c>
      <c r="E12" s="4">
        <f>'11день'!G62</f>
        <v>1713.65</v>
      </c>
      <c r="F12" s="4">
        <f>'11день'!H62</f>
        <v>0.697</v>
      </c>
      <c r="G12" s="4">
        <f>'11день'!I62</f>
        <v>53.660000000000004</v>
      </c>
      <c r="H12" s="4">
        <f>'11день'!J62</f>
        <v>0.239</v>
      </c>
      <c r="I12" s="4">
        <f>'11день'!K62</f>
        <v>10.665</v>
      </c>
      <c r="J12" s="4">
        <f>'11день'!L62</f>
        <v>750.61</v>
      </c>
      <c r="K12" s="4">
        <f>'11день'!M62</f>
        <v>1017.17</v>
      </c>
      <c r="L12" s="4">
        <f>'11день'!N62</f>
        <v>230.75</v>
      </c>
      <c r="M12" s="4">
        <f>'11день'!O62</f>
        <v>10.155</v>
      </c>
      <c r="O12" s="62">
        <f t="shared" si="0"/>
        <v>3.3302204531537054</v>
      </c>
    </row>
    <row r="13" spans="1:15" ht="23.25" customHeight="1">
      <c r="A13" s="3">
        <v>12</v>
      </c>
      <c r="B13" s="4">
        <f>'12 день'!D68</f>
        <v>72.495</v>
      </c>
      <c r="C13" s="4">
        <f>'12 день'!E68</f>
        <v>72.7</v>
      </c>
      <c r="D13" s="4">
        <f>'12 день'!F68</f>
        <v>295.41999999999996</v>
      </c>
      <c r="E13" s="4">
        <f>'12 день'!G68</f>
        <v>2044.68</v>
      </c>
      <c r="F13" s="4">
        <f>'12 день'!H68</f>
        <v>1.0330000000000001</v>
      </c>
      <c r="G13" s="4">
        <f>'12 день'!I68</f>
        <v>83.75000000000001</v>
      </c>
      <c r="H13" s="4">
        <f>'12 день'!J68</f>
        <v>0.159</v>
      </c>
      <c r="I13" s="4">
        <f>'12 день'!K68</f>
        <v>14.629999999999999</v>
      </c>
      <c r="J13" s="4">
        <f>'12 день'!L68</f>
        <v>583.61</v>
      </c>
      <c r="K13" s="4">
        <f>'12 день'!M68</f>
        <v>979.7900000000001</v>
      </c>
      <c r="L13" s="4">
        <f>'12 день'!N68</f>
        <v>331.15999999999997</v>
      </c>
      <c r="M13" s="4">
        <f>'12 день'!O68</f>
        <v>22.18</v>
      </c>
      <c r="O13" s="62">
        <f t="shared" si="0"/>
        <v>4.075039657907441</v>
      </c>
    </row>
    <row r="14" spans="1:15" ht="22.5" customHeight="1">
      <c r="A14" s="3" t="s">
        <v>25</v>
      </c>
      <c r="B14" s="5">
        <f>AVERAGE(B2:B13)</f>
        <v>71.20425000000002</v>
      </c>
      <c r="C14" s="5">
        <f aca="true" t="shared" si="1" ref="C14:M14">AVERAGE(C2:C13)</f>
        <v>74.56083333333335</v>
      </c>
      <c r="D14" s="5">
        <f t="shared" si="1"/>
        <v>261.90966666666674</v>
      </c>
      <c r="E14" s="5">
        <f t="shared" si="1"/>
        <v>2019.426666666667</v>
      </c>
      <c r="F14" s="5">
        <f t="shared" si="1"/>
        <v>0.9101083333333332</v>
      </c>
      <c r="G14" s="5">
        <f t="shared" si="1"/>
        <v>78.22916666666667</v>
      </c>
      <c r="H14" s="5">
        <f t="shared" si="1"/>
        <v>4.745458333333333</v>
      </c>
      <c r="I14" s="5">
        <f t="shared" si="1"/>
        <v>12.687708333333333</v>
      </c>
      <c r="J14" s="5">
        <f t="shared" si="1"/>
        <v>747.7970833333334</v>
      </c>
      <c r="K14" s="5">
        <f t="shared" si="1"/>
        <v>1153.174166666667</v>
      </c>
      <c r="L14" s="5">
        <f t="shared" si="1"/>
        <v>306.69666666666666</v>
      </c>
      <c r="M14" s="5">
        <f t="shared" si="1"/>
        <v>16.613833333333336</v>
      </c>
      <c r="O14" s="62">
        <f t="shared" si="0"/>
        <v>3.67828699363685</v>
      </c>
    </row>
    <row r="16" spans="4:10" ht="12.75">
      <c r="D16" s="12">
        <f>D14/B14</f>
        <v>3.67828699363685</v>
      </c>
      <c r="J16" s="12">
        <f>K14/J14</f>
        <v>1.5420950313504167</v>
      </c>
    </row>
    <row r="19" spans="1:6" ht="12.75">
      <c r="A19" s="4"/>
      <c r="B19" s="4" t="s">
        <v>196</v>
      </c>
      <c r="C19" s="4" t="s">
        <v>197</v>
      </c>
      <c r="D19" s="4"/>
      <c r="E19" s="1" t="s">
        <v>196</v>
      </c>
      <c r="F19" s="1" t="s">
        <v>197</v>
      </c>
    </row>
    <row r="20" spans="1:6" ht="12.75">
      <c r="A20" s="5">
        <v>1</v>
      </c>
      <c r="B20" s="13">
        <f>'1 день'!G27</f>
        <v>650.4000000000001</v>
      </c>
      <c r="C20" s="4">
        <f>'1 день'!G59</f>
        <v>1098.25</v>
      </c>
      <c r="D20" s="4">
        <v>2713</v>
      </c>
      <c r="E20" s="6">
        <f>B20/D20</f>
        <v>0.23973461113158867</v>
      </c>
      <c r="F20" s="6">
        <f>C20/D20</f>
        <v>0.4048101732399558</v>
      </c>
    </row>
    <row r="21" spans="1:6" ht="12.75">
      <c r="A21" s="5">
        <v>2</v>
      </c>
      <c r="B21" s="13">
        <f>'2 день'!G25</f>
        <v>857.1500000000001</v>
      </c>
      <c r="C21" s="4">
        <f>'2 день'!G61</f>
        <v>910.5</v>
      </c>
      <c r="D21" s="4">
        <v>2713</v>
      </c>
      <c r="E21" s="6">
        <f aca="true" t="shared" si="2" ref="E21:E31">B21/D21</f>
        <v>0.31594176188720974</v>
      </c>
      <c r="F21" s="6">
        <f aca="true" t="shared" si="3" ref="F21:F31">C21/D21</f>
        <v>0.33560633984518984</v>
      </c>
    </row>
    <row r="22" spans="1:6" ht="12.75">
      <c r="A22" s="5">
        <v>3</v>
      </c>
      <c r="B22" s="13">
        <f>'3  день'!G28</f>
        <v>768.3000000000001</v>
      </c>
      <c r="C22" s="4">
        <f>'3  день'!G59</f>
        <v>989.73</v>
      </c>
      <c r="D22" s="4">
        <v>2713</v>
      </c>
      <c r="E22" s="6">
        <f t="shared" si="2"/>
        <v>0.2831920383339477</v>
      </c>
      <c r="F22" s="6">
        <f t="shared" si="3"/>
        <v>0.3648101732399558</v>
      </c>
    </row>
    <row r="23" spans="1:6" ht="12.75">
      <c r="A23" s="5">
        <v>4</v>
      </c>
      <c r="B23" s="13">
        <f>'4  день'!G25</f>
        <v>581.4200000000001</v>
      </c>
      <c r="C23" s="4">
        <f>'4  день'!G55</f>
        <v>785.2900000000001</v>
      </c>
      <c r="D23" s="4">
        <v>2713</v>
      </c>
      <c r="E23" s="6">
        <f t="shared" si="2"/>
        <v>0.2143088831551788</v>
      </c>
      <c r="F23" s="6">
        <f t="shared" si="3"/>
        <v>0.2894544784371545</v>
      </c>
    </row>
    <row r="24" spans="1:6" ht="12.75">
      <c r="A24" s="5">
        <v>5</v>
      </c>
      <c r="B24" s="13">
        <f>'5  день'!G26</f>
        <v>533.4</v>
      </c>
      <c r="C24" s="4">
        <f>'5  день'!G65</f>
        <v>995.0799999999999</v>
      </c>
      <c r="D24" s="4">
        <v>2713</v>
      </c>
      <c r="E24" s="6">
        <f t="shared" si="2"/>
        <v>0.1966089200147438</v>
      </c>
      <c r="F24" s="6">
        <f t="shared" si="3"/>
        <v>0.36678215997051233</v>
      </c>
    </row>
    <row r="25" spans="1:6" ht="12.75">
      <c r="A25" s="5">
        <v>6</v>
      </c>
      <c r="B25" s="13">
        <f>'6  день'!G31</f>
        <v>1025.75</v>
      </c>
      <c r="C25" s="4">
        <f>'6  день'!G73</f>
        <v>1140.8799999999999</v>
      </c>
      <c r="D25" s="4">
        <v>2713</v>
      </c>
      <c r="E25" s="6">
        <f t="shared" si="2"/>
        <v>0.37808698857353484</v>
      </c>
      <c r="F25" s="6">
        <f t="shared" si="3"/>
        <v>0.42052340582381126</v>
      </c>
    </row>
    <row r="26" spans="1:6" ht="12.75">
      <c r="A26" s="5">
        <v>7</v>
      </c>
      <c r="B26" s="13">
        <f>'7 день'!G27</f>
        <v>750.0500000000001</v>
      </c>
      <c r="C26" s="4">
        <f>'7 день'!G59</f>
        <v>1030.26</v>
      </c>
      <c r="D26" s="4">
        <v>2713</v>
      </c>
      <c r="E26" s="6">
        <f t="shared" si="2"/>
        <v>0.27646516771102103</v>
      </c>
      <c r="F26" s="6">
        <f t="shared" si="3"/>
        <v>0.3797493549576115</v>
      </c>
    </row>
    <row r="27" spans="1:6" ht="12.75">
      <c r="A27" s="5">
        <v>8</v>
      </c>
      <c r="B27" s="13">
        <f>'8 день'!G32</f>
        <v>1026.75</v>
      </c>
      <c r="C27" s="4">
        <f>'8 день'!G71</f>
        <v>1195.0949999999998</v>
      </c>
      <c r="D27" s="4">
        <v>2713</v>
      </c>
      <c r="E27" s="6">
        <f t="shared" si="2"/>
        <v>0.37845558422410613</v>
      </c>
      <c r="F27" s="6">
        <f t="shared" si="3"/>
        <v>0.4405068190195355</v>
      </c>
    </row>
    <row r="28" spans="1:6" ht="12.75">
      <c r="A28" s="5">
        <v>9</v>
      </c>
      <c r="B28" s="13">
        <f>'9 день'!G25</f>
        <v>640.09</v>
      </c>
      <c r="C28" s="4">
        <f>'9 день'!G66</f>
        <v>1057.45</v>
      </c>
      <c r="D28" s="4">
        <v>2713</v>
      </c>
      <c r="E28" s="6">
        <f t="shared" si="2"/>
        <v>0.23593438997419833</v>
      </c>
      <c r="F28" s="6">
        <f t="shared" si="3"/>
        <v>0.3897714706966458</v>
      </c>
    </row>
    <row r="29" spans="1:6" ht="12.75">
      <c r="A29" s="5">
        <v>10</v>
      </c>
      <c r="B29" s="13">
        <f>'10 день'!G24</f>
        <v>543.2</v>
      </c>
      <c r="C29" s="4">
        <f>'10 день'!G62</f>
        <v>956.1</v>
      </c>
      <c r="D29" s="4">
        <v>2713</v>
      </c>
      <c r="E29" s="6">
        <f t="shared" si="2"/>
        <v>0.20022115739034282</v>
      </c>
      <c r="F29" s="6">
        <f t="shared" si="3"/>
        <v>0.3524143015112422</v>
      </c>
    </row>
    <row r="30" spans="1:6" ht="12.75">
      <c r="A30" s="5">
        <v>11</v>
      </c>
      <c r="B30" s="13">
        <f>'11день'!G26</f>
        <v>499.2</v>
      </c>
      <c r="C30" s="4">
        <f>'11день'!G57</f>
        <v>916.45</v>
      </c>
      <c r="D30" s="4">
        <v>2713</v>
      </c>
      <c r="E30" s="6">
        <f t="shared" si="2"/>
        <v>0.18400294876520457</v>
      </c>
      <c r="F30" s="6">
        <f t="shared" si="3"/>
        <v>0.3377994839660892</v>
      </c>
    </row>
    <row r="31" spans="1:6" ht="12.75">
      <c r="A31" s="5">
        <v>12</v>
      </c>
      <c r="B31" s="13">
        <f>'12 день'!G25</f>
        <v>781.4300000000001</v>
      </c>
      <c r="C31" s="4">
        <f>'12 день'!G63</f>
        <v>949.25</v>
      </c>
      <c r="D31" s="4">
        <v>2713</v>
      </c>
      <c r="E31" s="6">
        <f t="shared" si="2"/>
        <v>0.2880316992259492</v>
      </c>
      <c r="F31" s="6">
        <f t="shared" si="3"/>
        <v>0.3498894213048286</v>
      </c>
    </row>
    <row r="32" spans="1:6" ht="12.75">
      <c r="A32" s="12"/>
      <c r="B32" s="12">
        <f>AVERAGE(B20:B31)</f>
        <v>721.4283333333333</v>
      </c>
      <c r="C32" s="12">
        <f>AVERAGE(C20:C31)</f>
        <v>1002.0279166666669</v>
      </c>
      <c r="D32" s="12">
        <f>AVERAGE(D20:D31)</f>
        <v>2713</v>
      </c>
      <c r="E32" s="6">
        <f>AVERAGE(E20:E31)</f>
        <v>0.26591534586558546</v>
      </c>
      <c r="F32" s="6">
        <f>AVERAGE(F20:F31)</f>
        <v>0.36934313183437767</v>
      </c>
    </row>
    <row r="33" spans="1:4" ht="12.75">
      <c r="A33" s="12"/>
      <c r="B33" s="12"/>
      <c r="C33" s="12"/>
      <c r="D33" s="12"/>
    </row>
    <row r="34" spans="1:4" ht="12.75">
      <c r="A34" s="12"/>
      <c r="B34" s="12"/>
      <c r="C34" s="12"/>
      <c r="D34" s="12"/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5" zoomScaleSheetLayoutView="75" zoomScalePageLayoutView="0" workbookViewId="0" topLeftCell="A4">
      <selection activeCell="O13" sqref="O13"/>
    </sheetView>
  </sheetViews>
  <sheetFormatPr defaultColWidth="9.00390625" defaultRowHeight="12.75"/>
  <cols>
    <col min="1" max="4" width="15.75390625" style="23" customWidth="1"/>
    <col min="5" max="5" width="17.875" style="23" customWidth="1"/>
    <col min="6" max="10" width="15.75390625" style="23" customWidth="1"/>
    <col min="11" max="11" width="17.75390625" style="23" customWidth="1"/>
    <col min="12" max="12" width="15.75390625" style="23" customWidth="1"/>
  </cols>
  <sheetData>
    <row r="1" spans="1:12" ht="12.75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</row>
    <row r="2" spans="1:12" ht="60">
      <c r="A2" s="24" t="e">
        <f>'2 день'!#REF!</f>
        <v>#REF!</v>
      </c>
      <c r="B2" s="24" t="str">
        <f>'11день'!B11</f>
        <v>Суп молочный с макаронным изделиями</v>
      </c>
      <c r="C2" s="24" t="e">
        <f>'5  день'!#REF!</f>
        <v>#REF!</v>
      </c>
      <c r="D2" s="24" t="e">
        <f>'10 день'!#REF!</f>
        <v>#REF!</v>
      </c>
      <c r="E2" s="24" t="str">
        <f>'1 день'!B12</f>
        <v>Каша "Дружба"</v>
      </c>
      <c r="F2" s="24" t="str">
        <f>'12 день'!B15</f>
        <v>Макаронные изделия отварные</v>
      </c>
      <c r="G2" s="24" t="e">
        <f>'7 день'!#REF!</f>
        <v>#REF!</v>
      </c>
      <c r="H2" s="24" t="e">
        <f>'8 день'!#REF!</f>
        <v>#REF!</v>
      </c>
      <c r="I2" s="24" t="e">
        <f>'9 день'!#REF!</f>
        <v>#REF!</v>
      </c>
      <c r="J2" s="24" t="e">
        <f>'3  день'!#REF!</f>
        <v>#REF!</v>
      </c>
      <c r="K2" s="24" t="str">
        <f>'4  день'!B11</f>
        <v>Каша манная молочная жидкая </v>
      </c>
      <c r="L2" s="24" t="str">
        <f>'6  день'!B15</f>
        <v>Запеканка из творога</v>
      </c>
    </row>
    <row r="3" spans="1:12" ht="45">
      <c r="A3" s="24" t="str">
        <f>'2 день'!B17</f>
        <v>Кофейный напиток с молоком</v>
      </c>
      <c r="B3" s="24" t="e">
        <f>'11день'!#REF!</f>
        <v>#REF!</v>
      </c>
      <c r="C3" s="24" t="str">
        <f>'5  день'!B17</f>
        <v>Кофейный напиток с молоком</v>
      </c>
      <c r="D3" s="24" t="e">
        <f>'10 день'!#REF!</f>
        <v>#REF!</v>
      </c>
      <c r="E3" s="24" t="str">
        <f>'1 день'!B18</f>
        <v>Какао с молоком (2-й вариант)</v>
      </c>
      <c r="F3" s="24" t="str">
        <f>'12 день'!B18</f>
        <v>Сосиски</v>
      </c>
      <c r="G3" s="24" t="str">
        <f>'7 день'!B17</f>
        <v>Кофейный напиток с молоком</v>
      </c>
      <c r="H3" s="24" t="e">
        <f>'8 день'!#REF!</f>
        <v>#REF!</v>
      </c>
      <c r="I3" s="24" t="e">
        <f>'9 день'!#REF!</f>
        <v>#REF!</v>
      </c>
      <c r="J3" s="24" t="str">
        <f>'3  день'!B18</f>
        <v>Какао с молоком (2-й вариант)</v>
      </c>
      <c r="K3" s="24" t="e">
        <f>'4  день'!#REF!</f>
        <v>#REF!</v>
      </c>
      <c r="L3" s="24" t="e">
        <f>'6  день'!#REF!</f>
        <v>#REF!</v>
      </c>
    </row>
    <row r="4" spans="1:12" ht="45">
      <c r="A4" s="24" t="e">
        <f>'2 день'!#REF!</f>
        <v>#REF!</v>
      </c>
      <c r="B4" s="24" t="e">
        <f>'11день'!#REF!</f>
        <v>#REF!</v>
      </c>
      <c r="C4" s="24" t="e">
        <f>'5  день'!#REF!</f>
        <v>#REF!</v>
      </c>
      <c r="D4" s="24" t="e">
        <f>'10 день'!#REF!</f>
        <v>#REF!</v>
      </c>
      <c r="E4" s="24" t="str">
        <f>'1 день'!B22</f>
        <v>Бутерброд с сыром (2-й вариант)</v>
      </c>
      <c r="F4" s="24" t="e">
        <f>'12 день'!#REF!</f>
        <v>#REF!</v>
      </c>
      <c r="G4" s="24" t="str">
        <f>'7 день'!B21</f>
        <v>Бутерброд с сыром (2-й вариант)</v>
      </c>
      <c r="H4" s="24" t="e">
        <f>'8 день'!#REF!</f>
        <v>#REF!</v>
      </c>
      <c r="I4" s="24" t="e">
        <f>'9 день'!#REF!</f>
        <v>#REF!</v>
      </c>
      <c r="J4" s="24" t="str">
        <f>'3  день'!B22</f>
        <v>Бутерброд с сыром (2-й вариант)</v>
      </c>
      <c r="K4" s="24" t="str">
        <f>'4  день'!B17</f>
        <v>Сыр (порциями)</v>
      </c>
      <c r="L4" s="24" t="str">
        <f>'6  день'!B25</f>
        <v>Молоко сгущеное</v>
      </c>
    </row>
    <row r="5" spans="1:12" ht="31.5" customHeight="1">
      <c r="A5" s="24"/>
      <c r="B5" s="24" t="str">
        <f>'11день'!B24</f>
        <v>Хлеб ржаной</v>
      </c>
      <c r="C5" s="24"/>
      <c r="D5" s="24" t="e">
        <f>'10 день'!#REF!</f>
        <v>#REF!</v>
      </c>
      <c r="E5" s="24" t="str">
        <f>'1 день'!B11</f>
        <v>Яйца вареные 0.40</v>
      </c>
      <c r="F5" s="24" t="e">
        <f>'12 день'!#REF!</f>
        <v>#REF!</v>
      </c>
      <c r="G5" s="24" t="e">
        <f>'7 день'!#REF!</f>
        <v>#REF!</v>
      </c>
      <c r="H5" s="24" t="e">
        <f>'8 день'!#REF!</f>
        <v>#REF!</v>
      </c>
      <c r="I5" s="24" t="e">
        <f>'9 день'!#REF!</f>
        <v>#REF!</v>
      </c>
      <c r="J5" s="24" t="e">
        <f>'3  день'!#REF!</f>
        <v>#REF!</v>
      </c>
      <c r="K5" s="24" t="str">
        <f>'4  день'!B22</f>
        <v>Батон нарезной</v>
      </c>
      <c r="L5" s="24"/>
    </row>
    <row r="6" spans="1:12" ht="15">
      <c r="A6" s="24"/>
      <c r="B6" s="24" t="str">
        <f>'11день'!B16</f>
        <v>макароны 20</v>
      </c>
      <c r="C6" s="24"/>
      <c r="D6" s="24"/>
      <c r="E6" s="24"/>
      <c r="F6" s="24"/>
      <c r="G6" s="28" t="str">
        <f>'7 день'!B26</f>
        <v>Яблоко</v>
      </c>
      <c r="H6" s="24"/>
      <c r="I6" s="24" t="e">
        <f>'9 день'!#REF!</f>
        <v>#REF!</v>
      </c>
      <c r="J6" s="24"/>
      <c r="K6" s="24"/>
      <c r="L6" s="24"/>
    </row>
    <row r="7" spans="1:1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60">
      <c r="A9" s="24" t="e">
        <f>'2 день'!#REF!</f>
        <v>#REF!</v>
      </c>
      <c r="B9" s="24" t="e">
        <f>'11день'!#REF!</f>
        <v>#REF!</v>
      </c>
      <c r="C9" s="24" t="str">
        <f>'5  день'!B29</f>
        <v>Салат из моркови и чернослива</v>
      </c>
      <c r="D9" s="24" t="str">
        <f>'10 день'!B27</f>
        <v>Салат из квашеной капусты с луком</v>
      </c>
      <c r="E9" s="24" t="str">
        <f>'1 день'!B30</f>
        <v>Салат из белокочанной капусты с морковью</v>
      </c>
      <c r="F9" s="24" t="e">
        <f>'12 день'!#REF!</f>
        <v>#REF!</v>
      </c>
      <c r="G9" s="24" t="e">
        <f>'7 день'!#REF!</f>
        <v>#REF!</v>
      </c>
      <c r="H9" s="24" t="e">
        <f>'8 день'!#REF!</f>
        <v>#REF!</v>
      </c>
      <c r="I9" s="24" t="str">
        <f>'9 день'!B28</f>
        <v>Салат из свеклы отварной</v>
      </c>
      <c r="J9" s="24" t="str">
        <f>'3  день'!B31</f>
        <v>Винегрет овощной</v>
      </c>
      <c r="K9" s="24" t="e">
        <f>'4  день'!#REF!</f>
        <v>#REF!</v>
      </c>
      <c r="L9" s="24" t="str">
        <f>'6  день'!B34</f>
        <v>Салат из квашеной капусты с луком</v>
      </c>
    </row>
    <row r="10" spans="1:12" ht="60">
      <c r="A10" s="24" t="str">
        <f>'2 день'!B32</f>
        <v>Суп картофельный с бобовыми (1 вариант)</v>
      </c>
      <c r="B10" s="27" t="str">
        <f>'11день'!B35</f>
        <v>Суп-лапша домашняя</v>
      </c>
      <c r="C10" s="24" t="str">
        <f>'5  день'!B33</f>
        <v>Суп с рыбными консервами</v>
      </c>
      <c r="D10" s="24" t="str">
        <f>'10 день'!B31</f>
        <v>Рассольник ленинградский</v>
      </c>
      <c r="E10" s="24" t="str">
        <f>'1 день'!B36</f>
        <v>Суп-лапша домашняя</v>
      </c>
      <c r="F10" s="27" t="str">
        <f>'12 день'!B35</f>
        <v>Суп картофельный с рыбой</v>
      </c>
      <c r="G10" s="24" t="str">
        <f>'7 день'!B34</f>
        <v>Щи из свежей капусты с картофелем</v>
      </c>
      <c r="H10" s="24" t="str">
        <f>'8 день'!B41</f>
        <v>Суп из овощей</v>
      </c>
      <c r="I10" s="24" t="str">
        <f>'9 день'!B31</f>
        <v>Борщ с капустой и картофелем</v>
      </c>
      <c r="J10" s="24" t="str">
        <f>'3  день'!B38</f>
        <v>Суп картофельный с рыбой</v>
      </c>
      <c r="K10" s="24" t="str">
        <f>'4  день'!B35</f>
        <v>Щи из свежей капусты с картофелем</v>
      </c>
      <c r="L10" s="24" t="str">
        <f>'6  день'!B38</f>
        <v>Суп крестьянский с крупой</v>
      </c>
    </row>
    <row r="11" spans="1:12" ht="60">
      <c r="A11" s="24" t="str">
        <f>'2 день'!B45</f>
        <v>Рыба , припушеная в молоке</v>
      </c>
      <c r="B11" s="24" t="str">
        <f>'11день'!B48</f>
        <v>Жаркое по-домашнему</v>
      </c>
      <c r="C11" s="24" t="str">
        <f>'5  день'!B41</f>
        <v>Биточки </v>
      </c>
      <c r="D11" s="24" t="str">
        <f>'10 день'!B44</f>
        <v>Рыба, тушенная в томате с овощами</v>
      </c>
      <c r="E11" s="24" t="str">
        <f>'1 день'!B49</f>
        <v>Плов из птицы отварной</v>
      </c>
      <c r="F11" s="24" t="str">
        <f>'12 день'!B42</f>
        <v>Тефтели из говядины паровые</v>
      </c>
      <c r="G11" s="24" t="e">
        <f>'7 день'!#REF!</f>
        <v>#REF!</v>
      </c>
      <c r="H11" s="24" t="e">
        <f>'8 день'!#REF!</f>
        <v>#REF!</v>
      </c>
      <c r="I11" s="24" t="e">
        <f>'9 день'!#REF!</f>
        <v>#REF!</v>
      </c>
      <c r="J11" s="24" t="str">
        <f>'3  день'!B45</f>
        <v>Шницели </v>
      </c>
      <c r="K11" s="24" t="str">
        <f>'4  день'!B44</f>
        <v>Азу</v>
      </c>
      <c r="L11" s="24" t="str">
        <f>'6  день'!B50</f>
        <v>Тефтели рыбные</v>
      </c>
    </row>
    <row r="12" spans="1:12" ht="30">
      <c r="A12" s="24" t="str">
        <f>'2 день'!B51</f>
        <v>Картофельное пюре</v>
      </c>
      <c r="B12" s="24" t="e">
        <f>'11день'!#REF!</f>
        <v>#REF!</v>
      </c>
      <c r="C12" s="24" t="e">
        <f>'5  день'!#REF!</f>
        <v>#REF!</v>
      </c>
      <c r="D12" s="24" t="str">
        <f>'10 день'!B53</f>
        <v>Рис отварной</v>
      </c>
      <c r="E12" s="24"/>
      <c r="F12" s="24" t="str">
        <f>'12 день'!B47</f>
        <v>Капуста тушеная</v>
      </c>
      <c r="G12" s="24" t="e">
        <f>'7 день'!#REF!</f>
        <v>#REF!</v>
      </c>
      <c r="H12" s="24" t="e">
        <f>'8 день'!#REF!</f>
        <v>#REF!</v>
      </c>
      <c r="I12" s="24"/>
      <c r="J12" s="24" t="str">
        <f>'3  день'!B51</f>
        <v>Макаронные изделия отварные</v>
      </c>
      <c r="K12" s="24"/>
      <c r="L12" s="24" t="str">
        <f>'6  день'!B64</f>
        <v>Картофель, отварной в молоке</v>
      </c>
    </row>
    <row r="13" spans="1:12" ht="45">
      <c r="A13" s="24" t="e">
        <f>'2 день'!#REF!</f>
        <v>#REF!</v>
      </c>
      <c r="B13" s="24" t="str">
        <f>'11день'!B54</f>
        <v>Сок абрикосовый</v>
      </c>
      <c r="C13" s="24" t="e">
        <f>'5  день'!#REF!</f>
        <v>#REF!</v>
      </c>
      <c r="D13" s="24" t="str">
        <f>'10 день'!B56</f>
        <v>Компот из яблок с лимоном</v>
      </c>
      <c r="E13" s="24" t="str">
        <f>'1 день'!B56</f>
        <v>Сок апельсиновый</v>
      </c>
      <c r="F13" s="24" t="str">
        <f>'12 день'!B57</f>
        <v>Компот из плодов или ягод сушеных</v>
      </c>
      <c r="G13" s="24" t="str">
        <f>'7 день'!B56</f>
        <v>Сок виноградный</v>
      </c>
      <c r="H13" s="24" t="str">
        <f>'8 день'!B65</f>
        <v>Компот из смеси сухофруктов</v>
      </c>
      <c r="I13" s="24" t="e">
        <f>'9 день'!#REF!</f>
        <v>#REF!</v>
      </c>
      <c r="J13" s="24" t="str">
        <f>'3  день'!B54</f>
        <v>Компот из плодов или ягод сушеных</v>
      </c>
      <c r="K13" s="24" t="str">
        <f>'4  день'!B52</f>
        <v>Сок апельсиновый</v>
      </c>
      <c r="L13" s="24" t="str">
        <f>'6  день'!B69</f>
        <v>Сок виноградный</v>
      </c>
    </row>
    <row r="14" spans="1:12" ht="21.75" customHeight="1">
      <c r="A14" s="24" t="e">
        <f>'2 день'!#REF!</f>
        <v>#REF!</v>
      </c>
      <c r="B14" s="24" t="str">
        <f>'11день'!B56</f>
        <v>Хлеб ржаной</v>
      </c>
      <c r="C14" s="24" t="e">
        <f>'5  день'!#REF!</f>
        <v>#REF!</v>
      </c>
      <c r="D14" s="24" t="str">
        <f>'10 день'!B61</f>
        <v>Хлеб ржаной</v>
      </c>
      <c r="E14" s="24" t="str">
        <f>'1 день'!B58</f>
        <v>Хлеб ржаной</v>
      </c>
      <c r="F14" s="24" t="str">
        <f>'12 день'!B62</f>
        <v>Хлеб ржаной</v>
      </c>
      <c r="G14" s="24" t="str">
        <f>'7 день'!B58</f>
        <v>Хлеб ржаной</v>
      </c>
      <c r="H14" s="24" t="str">
        <f>'8 день'!B70</f>
        <v>Хлеб ржаной</v>
      </c>
      <c r="I14" s="24" t="str">
        <f>'9 день'!B65</f>
        <v>Хлеб ржаной</v>
      </c>
      <c r="J14" s="24" t="e">
        <f>'3  день'!#REF!</f>
        <v>#REF!</v>
      </c>
      <c r="K14" s="24" t="str">
        <f>'4  день'!B54</f>
        <v>Хлеб ржаной</v>
      </c>
      <c r="L14" s="24" t="e">
        <f>'6  день'!#REF!</f>
        <v>#REF!</v>
      </c>
    </row>
    <row r="15" spans="1:12" ht="30">
      <c r="A15" s="24" t="str">
        <f>'2 день'!B59</f>
        <v>Булочка ванильная</v>
      </c>
      <c r="B15" s="24"/>
      <c r="C15" s="24"/>
      <c r="D15" s="24" t="str">
        <f>'10 день'!B60</f>
        <v>Хлеб пшеничный</v>
      </c>
      <c r="E15" s="24" t="str">
        <f>'1 день'!B57</f>
        <v>Хлеб пшеничный</v>
      </c>
      <c r="F15" s="24" t="str">
        <f>'12 день'!B61</f>
        <v>Хлеб пшеничный</v>
      </c>
      <c r="G15" s="24" t="str">
        <f>'7 день'!B57</f>
        <v>Хлеб пшеничный</v>
      </c>
      <c r="H15" s="24" t="str">
        <f>'8 день'!B69</f>
        <v>Булочка "Веснушка"</v>
      </c>
      <c r="I15" s="24" t="str">
        <f>'9 день'!B64</f>
        <v>Хлеб пшеничный</v>
      </c>
      <c r="J15" s="24" t="str">
        <f>'3  день'!B57</f>
        <v>Хлеб пшеничный</v>
      </c>
      <c r="K15" s="24" t="str">
        <f>'4  день'!B53</f>
        <v>Хлеб пшеничный</v>
      </c>
      <c r="L15" s="24" t="str">
        <f>'6  день'!B71</f>
        <v>Хлеб пшеничный</v>
      </c>
    </row>
    <row r="16" spans="1:12" ht="28.5" customHeight="1">
      <c r="A16" s="24"/>
      <c r="B16" s="24"/>
      <c r="C16" s="24"/>
      <c r="D16" s="24" t="e">
        <f>'10 день'!#REF!</f>
        <v>#REF!</v>
      </c>
      <c r="E16" s="24"/>
      <c r="F16" s="24"/>
      <c r="G16" s="24"/>
      <c r="H16" s="24"/>
      <c r="I16" s="24"/>
      <c r="J16" s="24"/>
      <c r="K16" s="24"/>
      <c r="L16" s="24"/>
    </row>
  </sheetData>
  <sheetProtection/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" sqref="J4"/>
    </sheetView>
  </sheetViews>
  <sheetFormatPr defaultColWidth="9.00390625" defaultRowHeight="12.75"/>
  <cols>
    <col min="1" max="1" width="21.75390625" style="0" bestFit="1" customWidth="1"/>
    <col min="2" max="2" width="7.125" style="0" bestFit="1" customWidth="1"/>
    <col min="3" max="3" width="7.00390625" style="0" bestFit="1" customWidth="1"/>
    <col min="4" max="4" width="7.125" style="0" customWidth="1"/>
    <col min="5" max="5" width="7.00390625" style="0" customWidth="1"/>
    <col min="6" max="6" width="5.375" style="0" customWidth="1"/>
    <col min="7" max="7" width="5.25390625" style="0" customWidth="1"/>
    <col min="8" max="8" width="4.875" style="0" customWidth="1"/>
    <col min="9" max="9" width="4.25390625" style="0" customWidth="1"/>
    <col min="10" max="10" width="7.375" style="0" customWidth="1"/>
    <col min="11" max="11" width="7.625" style="0" bestFit="1" customWidth="1"/>
    <col min="12" max="12" width="6.625" style="0" bestFit="1" customWidth="1"/>
    <col min="13" max="14" width="7.00390625" style="0" bestFit="1" customWidth="1"/>
    <col min="15" max="15" width="4.625" style="0" customWidth="1"/>
    <col min="16" max="16" width="4.75390625" style="0" customWidth="1"/>
    <col min="17" max="17" width="8.125" style="0" customWidth="1"/>
    <col min="18" max="18" width="6.375" style="0" bestFit="1" customWidth="1"/>
    <col min="19" max="19" width="8.25390625" style="0" bestFit="1" customWidth="1"/>
    <col min="20" max="20" width="6.375" style="0" bestFit="1" customWidth="1"/>
    <col min="21" max="21" width="7.00390625" style="0" bestFit="1" customWidth="1"/>
    <col min="22" max="22" width="4.75390625" style="0" bestFit="1" customWidth="1"/>
    <col min="23" max="23" width="8.25390625" style="0" customWidth="1"/>
    <col min="24" max="24" width="8.00390625" style="0" bestFit="1" customWidth="1"/>
    <col min="25" max="25" width="7.00390625" style="0" bestFit="1" customWidth="1"/>
    <col min="26" max="27" width="5.375" style="0" bestFit="1" customWidth="1"/>
    <col min="28" max="28" width="4.125" style="0" bestFit="1" customWidth="1"/>
    <col min="29" max="29" width="7.75390625" style="0" customWidth="1"/>
    <col min="30" max="30" width="7.00390625" style="0" bestFit="1" customWidth="1"/>
    <col min="31" max="31" width="6.75390625" style="0" bestFit="1" customWidth="1"/>
    <col min="32" max="32" width="5.75390625" style="0" bestFit="1" customWidth="1"/>
    <col min="33" max="33" width="4.125" style="0" customWidth="1"/>
    <col min="34" max="34" width="4.00390625" style="0" customWidth="1"/>
    <col min="35" max="35" width="7.375" style="0" customWidth="1"/>
    <col min="36" max="36" width="6.25390625" style="0" bestFit="1" customWidth="1"/>
    <col min="37" max="38" width="7.00390625" style="0" bestFit="1" customWidth="1"/>
    <col min="39" max="39" width="5.00390625" style="0" customWidth="1"/>
    <col min="40" max="40" width="6.875" style="0" customWidth="1"/>
    <col min="41" max="41" width="8.375" style="0" customWidth="1"/>
    <col min="42" max="42" width="5.75390625" style="0" bestFit="1" customWidth="1"/>
    <col min="43" max="43" width="7.00390625" style="0" bestFit="1" customWidth="1"/>
    <col min="44" max="44" width="5.75390625" style="0" bestFit="1" customWidth="1"/>
    <col min="45" max="45" width="7.00390625" style="0" bestFit="1" customWidth="1"/>
    <col min="46" max="46" width="3.875" style="0" bestFit="1" customWidth="1"/>
    <col min="47" max="47" width="3.75390625" style="0" customWidth="1"/>
    <col min="48" max="48" width="3.625" style="0" customWidth="1"/>
    <col min="49" max="49" width="7.875" style="0" customWidth="1"/>
    <col min="50" max="50" width="5.25390625" style="0" customWidth="1"/>
    <col min="51" max="51" width="7.00390625" style="0" bestFit="1" customWidth="1"/>
    <col min="52" max="53" width="5.75390625" style="0" bestFit="1" customWidth="1"/>
    <col min="54" max="54" width="5.125" style="0" bestFit="1" customWidth="1"/>
    <col min="55" max="55" width="7.625" style="0" customWidth="1"/>
    <col min="56" max="56" width="8.00390625" style="0" bestFit="1" customWidth="1"/>
    <col min="57" max="57" width="7.75390625" style="0" bestFit="1" customWidth="1"/>
    <col min="58" max="58" width="5.75390625" style="0" bestFit="1" customWidth="1"/>
    <col min="59" max="59" width="7.00390625" style="0" bestFit="1" customWidth="1"/>
    <col min="60" max="60" width="3.875" style="0" bestFit="1" customWidth="1"/>
    <col min="61" max="61" width="7.375" style="0" customWidth="1"/>
    <col min="62" max="64" width="7.625" style="0" bestFit="1" customWidth="1"/>
    <col min="65" max="65" width="7.00390625" style="0" bestFit="1" customWidth="1"/>
    <col min="66" max="66" width="6.125" style="0" customWidth="1"/>
    <col min="67" max="79" width="9.00390625" style="0" customWidth="1"/>
    <col min="80" max="80" width="10.25390625" style="0" customWidth="1"/>
    <col min="81" max="82" width="8.75390625" style="0" customWidth="1"/>
    <col min="83" max="83" width="9.25390625" style="0" bestFit="1" customWidth="1"/>
  </cols>
  <sheetData>
    <row r="1" spans="1:82" ht="47.25">
      <c r="A1" s="7" t="s">
        <v>209</v>
      </c>
      <c r="B1" s="108"/>
      <c r="C1" s="109"/>
      <c r="D1" s="109"/>
      <c r="E1" s="109"/>
      <c r="F1" s="109"/>
      <c r="G1" s="109"/>
      <c r="H1" s="109"/>
      <c r="I1" s="110"/>
      <c r="J1" s="7" t="s">
        <v>210</v>
      </c>
      <c r="K1" s="111"/>
      <c r="L1" s="112"/>
      <c r="M1" s="112"/>
      <c r="N1" s="112"/>
      <c r="O1" s="112"/>
      <c r="P1" s="113"/>
      <c r="Q1" s="7" t="s">
        <v>211</v>
      </c>
      <c r="R1" s="108"/>
      <c r="S1" s="109"/>
      <c r="T1" s="109"/>
      <c r="U1" s="109"/>
      <c r="V1" s="110"/>
      <c r="W1" s="7" t="s">
        <v>212</v>
      </c>
      <c r="X1" s="108"/>
      <c r="Y1" s="109"/>
      <c r="Z1" s="109"/>
      <c r="AA1" s="109"/>
      <c r="AB1" s="110"/>
      <c r="AC1" s="7" t="s">
        <v>213</v>
      </c>
      <c r="AD1" s="108"/>
      <c r="AE1" s="109"/>
      <c r="AF1" s="109"/>
      <c r="AG1" s="109"/>
      <c r="AH1" s="110"/>
      <c r="AI1" s="7" t="s">
        <v>214</v>
      </c>
      <c r="AJ1" s="108"/>
      <c r="AK1" s="109"/>
      <c r="AL1" s="109"/>
      <c r="AM1" s="109"/>
      <c r="AN1" s="110"/>
      <c r="AO1" s="7" t="s">
        <v>215</v>
      </c>
      <c r="AP1" s="117"/>
      <c r="AQ1" s="119"/>
      <c r="AR1" s="119"/>
      <c r="AS1" s="119"/>
      <c r="AT1" s="119"/>
      <c r="AU1" s="119"/>
      <c r="AV1" s="120"/>
      <c r="AW1" s="7" t="s">
        <v>216</v>
      </c>
      <c r="AX1" s="121"/>
      <c r="AY1" s="122"/>
      <c r="AZ1" s="122"/>
      <c r="BA1" s="122"/>
      <c r="BB1" s="123"/>
      <c r="BC1" s="7" t="s">
        <v>217</v>
      </c>
      <c r="BD1" s="114"/>
      <c r="BE1" s="115"/>
      <c r="BF1" s="115"/>
      <c r="BG1" s="115"/>
      <c r="BH1" s="116"/>
      <c r="BI1" s="7" t="s">
        <v>218</v>
      </c>
      <c r="BJ1" s="117"/>
      <c r="BK1" s="118"/>
      <c r="BL1" s="118"/>
      <c r="BM1" s="118"/>
      <c r="BN1" s="118"/>
      <c r="BO1" s="7" t="s">
        <v>219</v>
      </c>
      <c r="BP1" s="7"/>
      <c r="BQ1" s="7"/>
      <c r="BR1" s="7"/>
      <c r="BS1" s="7"/>
      <c r="BT1" s="7"/>
      <c r="BU1" s="7" t="s">
        <v>220</v>
      </c>
      <c r="BV1" s="7"/>
      <c r="BW1" s="7"/>
      <c r="BX1" s="7"/>
      <c r="BY1" s="7"/>
      <c r="CA1" s="7" t="s">
        <v>221</v>
      </c>
      <c r="CB1" s="7" t="s">
        <v>222</v>
      </c>
      <c r="CC1" s="7" t="s">
        <v>223</v>
      </c>
      <c r="CD1" s="7" t="s">
        <v>224</v>
      </c>
    </row>
    <row r="2" spans="1:82" s="21" customFormat="1" ht="15.75">
      <c r="A2" s="14" t="s">
        <v>225</v>
      </c>
      <c r="B2" s="69">
        <v>50</v>
      </c>
      <c r="C2" s="69"/>
      <c r="D2" s="69">
        <v>70</v>
      </c>
      <c r="E2" s="69"/>
      <c r="F2" s="69"/>
      <c r="G2" s="69"/>
      <c r="H2" s="15"/>
      <c r="I2" s="15"/>
      <c r="J2" s="14">
        <f>SUM(B2:I2)</f>
        <v>120</v>
      </c>
      <c r="K2" s="15">
        <v>50</v>
      </c>
      <c r="L2" s="15">
        <v>22.8</v>
      </c>
      <c r="M2" s="15">
        <v>70</v>
      </c>
      <c r="N2" s="15"/>
      <c r="O2" s="15"/>
      <c r="P2" s="15"/>
      <c r="Q2" s="14">
        <f aca="true" t="shared" si="0" ref="Q2:Q24">SUM(K2:P2)</f>
        <v>142.8</v>
      </c>
      <c r="R2" s="69">
        <v>7</v>
      </c>
      <c r="S2" s="69">
        <v>70</v>
      </c>
      <c r="T2" s="69">
        <v>70</v>
      </c>
      <c r="U2" s="69">
        <v>19</v>
      </c>
      <c r="V2" s="69">
        <v>11</v>
      </c>
      <c r="W2" s="14">
        <f aca="true" t="shared" si="1" ref="W2:W24">SUM(R2:V2)</f>
        <v>177</v>
      </c>
      <c r="X2" s="69">
        <v>50</v>
      </c>
      <c r="Y2" s="69">
        <v>70</v>
      </c>
      <c r="Z2" s="15"/>
      <c r="AA2" s="15"/>
      <c r="AB2" s="15"/>
      <c r="AC2" s="14">
        <f aca="true" t="shared" si="2" ref="AC2:AC24">SUM(X2:AB2)</f>
        <v>120</v>
      </c>
      <c r="AD2" s="69">
        <v>15</v>
      </c>
      <c r="AE2" s="69">
        <v>40</v>
      </c>
      <c r="AF2" s="15"/>
      <c r="AG2" s="15"/>
      <c r="AH2" s="15"/>
      <c r="AI2" s="14">
        <f aca="true" t="shared" si="3" ref="AI2:AI24">SUM(AD2:AH2)</f>
        <v>55</v>
      </c>
      <c r="AJ2" s="69">
        <v>50</v>
      </c>
      <c r="AK2" s="69">
        <v>70</v>
      </c>
      <c r="AL2" s="69">
        <v>13</v>
      </c>
      <c r="AM2" s="15"/>
      <c r="AN2" s="15"/>
      <c r="AO2" s="14">
        <f aca="true" t="shared" si="4" ref="AO2:AO24">SUM(AJ2:AN2)</f>
        <v>133</v>
      </c>
      <c r="AP2" s="69">
        <v>15</v>
      </c>
      <c r="AQ2" s="69">
        <v>50</v>
      </c>
      <c r="AR2" s="69">
        <v>70</v>
      </c>
      <c r="AS2" s="15"/>
      <c r="AT2" s="15"/>
      <c r="AU2" s="15"/>
      <c r="AV2" s="15"/>
      <c r="AW2" s="14">
        <f aca="true" t="shared" si="5" ref="AW2:AW7">SUM(AP2:AV2)</f>
        <v>135</v>
      </c>
      <c r="AX2" s="15"/>
      <c r="AY2" s="15"/>
      <c r="AZ2" s="15"/>
      <c r="BA2" s="69">
        <v>15</v>
      </c>
      <c r="BB2" s="15"/>
      <c r="BC2" s="14">
        <f aca="true" t="shared" si="6" ref="BC2:BC24">SUM(AX2:BB2)</f>
        <v>15</v>
      </c>
      <c r="BD2" s="69">
        <v>50</v>
      </c>
      <c r="BE2" s="69">
        <v>70</v>
      </c>
      <c r="BF2" s="15"/>
      <c r="BG2" s="15"/>
      <c r="BH2" s="15"/>
      <c r="BI2" s="14">
        <f aca="true" t="shared" si="7" ref="BI2:BI24">SUM(BD2:BH2)</f>
        <v>120</v>
      </c>
      <c r="BJ2" s="69">
        <v>15</v>
      </c>
      <c r="BK2" s="69">
        <v>50</v>
      </c>
      <c r="BL2" s="69">
        <v>70</v>
      </c>
      <c r="BM2" s="69">
        <v>19</v>
      </c>
      <c r="BN2" s="69">
        <v>11</v>
      </c>
      <c r="BO2" s="14">
        <f aca="true" t="shared" si="8" ref="BO2:BO24">SUM(BJ2:BN2)</f>
        <v>165</v>
      </c>
      <c r="BP2" s="69">
        <v>15</v>
      </c>
      <c r="BQ2" s="69">
        <v>50</v>
      </c>
      <c r="BR2" s="69">
        <v>40</v>
      </c>
      <c r="BS2" s="15"/>
      <c r="BT2" s="15"/>
      <c r="BU2" s="14">
        <f>BP2+BQ2+BR2+BS2+BT2</f>
        <v>105</v>
      </c>
      <c r="BV2" s="69">
        <v>7</v>
      </c>
      <c r="BW2" s="69">
        <v>70</v>
      </c>
      <c r="BX2" s="69">
        <v>13.3</v>
      </c>
      <c r="BY2" s="15"/>
      <c r="BZ2" s="15"/>
      <c r="CA2" s="14">
        <f>BV2+BW2+BX2+BY2+BZ2</f>
        <v>90.3</v>
      </c>
      <c r="CB2" s="18">
        <f>(J2+Q2+W2+AC2+AI2+AO2+AW2+BC2+BI2+BO2+BU2+CA2)/12</f>
        <v>114.84166666666665</v>
      </c>
      <c r="CC2" s="14">
        <v>120</v>
      </c>
      <c r="CD2" s="20">
        <f>CB2/CC2-1</f>
        <v>-0.04298611111111117</v>
      </c>
    </row>
    <row r="3" spans="1:82" s="21" customFormat="1" ht="15.75">
      <c r="A3" s="14" t="s">
        <v>173</v>
      </c>
      <c r="B3" s="69">
        <v>70</v>
      </c>
      <c r="C3" s="69"/>
      <c r="D3" s="69"/>
      <c r="E3" s="69"/>
      <c r="F3" s="69"/>
      <c r="G3" s="69"/>
      <c r="H3" s="15"/>
      <c r="I3" s="15"/>
      <c r="J3" s="14">
        <f aca="true" t="shared" si="9" ref="J3:J24">SUM(B3:I3)</f>
        <v>70</v>
      </c>
      <c r="K3" s="15">
        <v>70</v>
      </c>
      <c r="L3" s="15"/>
      <c r="M3" s="15"/>
      <c r="N3" s="15"/>
      <c r="O3" s="15"/>
      <c r="P3" s="15"/>
      <c r="Q3" s="14">
        <f t="shared" si="0"/>
        <v>70</v>
      </c>
      <c r="R3" s="69">
        <v>70</v>
      </c>
      <c r="S3" s="15"/>
      <c r="T3" s="15"/>
      <c r="U3" s="15"/>
      <c r="V3" s="15"/>
      <c r="W3" s="14">
        <f t="shared" si="1"/>
        <v>70</v>
      </c>
      <c r="X3" s="69">
        <v>70</v>
      </c>
      <c r="Y3" s="15"/>
      <c r="Z3" s="15"/>
      <c r="AA3" s="15"/>
      <c r="AB3" s="15"/>
      <c r="AC3" s="14">
        <f t="shared" si="2"/>
        <v>70</v>
      </c>
      <c r="AD3" s="69">
        <v>70</v>
      </c>
      <c r="AE3" s="15"/>
      <c r="AF3" s="15"/>
      <c r="AG3" s="15"/>
      <c r="AH3" s="15"/>
      <c r="AI3" s="14">
        <f t="shared" si="3"/>
        <v>70</v>
      </c>
      <c r="AJ3" s="69">
        <v>70</v>
      </c>
      <c r="AK3" s="15"/>
      <c r="AL3" s="15"/>
      <c r="AM3" s="15"/>
      <c r="AN3" s="15"/>
      <c r="AO3" s="14">
        <f t="shared" si="4"/>
        <v>70</v>
      </c>
      <c r="AP3" s="69">
        <v>70</v>
      </c>
      <c r="AQ3" s="15"/>
      <c r="AR3" s="15"/>
      <c r="AS3" s="15"/>
      <c r="AT3" s="15"/>
      <c r="AU3" s="15"/>
      <c r="AV3" s="15"/>
      <c r="AW3" s="14">
        <f t="shared" si="5"/>
        <v>70</v>
      </c>
      <c r="AX3" s="69">
        <v>70</v>
      </c>
      <c r="AY3" s="15"/>
      <c r="AZ3" s="15"/>
      <c r="BA3" s="15"/>
      <c r="BB3" s="15"/>
      <c r="BC3" s="14">
        <f t="shared" si="6"/>
        <v>70</v>
      </c>
      <c r="BD3" s="69">
        <v>70</v>
      </c>
      <c r="BE3" s="15"/>
      <c r="BF3" s="15"/>
      <c r="BG3" s="15"/>
      <c r="BH3" s="15"/>
      <c r="BI3" s="14">
        <f t="shared" si="7"/>
        <v>70</v>
      </c>
      <c r="BJ3" s="69">
        <v>70</v>
      </c>
      <c r="BK3" s="15"/>
      <c r="BL3" s="15"/>
      <c r="BM3" s="15"/>
      <c r="BN3" s="15"/>
      <c r="BO3" s="14">
        <f t="shared" si="8"/>
        <v>70</v>
      </c>
      <c r="BP3" s="69">
        <v>70</v>
      </c>
      <c r="BQ3" s="15"/>
      <c r="BR3" s="15"/>
      <c r="BS3" s="15"/>
      <c r="BT3" s="15"/>
      <c r="BU3" s="14">
        <f aca="true" t="shared" si="10" ref="BU3:BU24">BP3+BQ3+BR3+BS3+BT3</f>
        <v>70</v>
      </c>
      <c r="BV3" s="69">
        <v>70</v>
      </c>
      <c r="BW3" s="15"/>
      <c r="BX3" s="15"/>
      <c r="BY3" s="15"/>
      <c r="BZ3" s="15"/>
      <c r="CA3" s="14">
        <f aca="true" t="shared" si="11" ref="CA3:CA24">BV3+BW3+BX3+BY3+BZ3</f>
        <v>70</v>
      </c>
      <c r="CB3" s="18">
        <f aca="true" t="shared" si="12" ref="CB3:CB24">(J3+Q3+W3+AC3+AI3+AO3+AW3+BC3+BI3+BO3+BU3+CA3)/12</f>
        <v>70</v>
      </c>
      <c r="CC3" s="14">
        <v>72</v>
      </c>
      <c r="CD3" s="20">
        <f aca="true" t="shared" si="13" ref="CD3:CD24">CB3/CC3-1</f>
        <v>-0.02777777777777779</v>
      </c>
    </row>
    <row r="4" spans="1:82" s="21" customFormat="1" ht="15.75">
      <c r="A4" s="14" t="s">
        <v>226</v>
      </c>
      <c r="B4" s="69">
        <v>20</v>
      </c>
      <c r="C4" s="69"/>
      <c r="D4" s="69"/>
      <c r="E4" s="69"/>
      <c r="F4" s="69"/>
      <c r="G4" s="69"/>
      <c r="H4" s="15"/>
      <c r="I4" s="15"/>
      <c r="J4" s="14">
        <f t="shared" si="9"/>
        <v>20</v>
      </c>
      <c r="K4" s="15"/>
      <c r="L4" s="15"/>
      <c r="M4" s="15"/>
      <c r="N4" s="15"/>
      <c r="O4" s="15"/>
      <c r="P4" s="15"/>
      <c r="Q4" s="14">
        <f t="shared" si="0"/>
        <v>0</v>
      </c>
      <c r="R4" s="15"/>
      <c r="S4" s="15"/>
      <c r="T4" s="15"/>
      <c r="U4" s="15"/>
      <c r="V4" s="15"/>
      <c r="W4" s="14">
        <f t="shared" si="1"/>
        <v>0</v>
      </c>
      <c r="X4" s="15"/>
      <c r="Y4" s="15"/>
      <c r="Z4" s="15"/>
      <c r="AA4" s="15"/>
      <c r="AB4" s="15"/>
      <c r="AC4" s="14">
        <f t="shared" si="2"/>
        <v>0</v>
      </c>
      <c r="AD4" s="15"/>
      <c r="AE4" s="15"/>
      <c r="AF4" s="15"/>
      <c r="AG4" s="15"/>
      <c r="AH4" s="15"/>
      <c r="AI4" s="14">
        <f t="shared" si="3"/>
        <v>0</v>
      </c>
      <c r="AJ4" s="69">
        <v>68</v>
      </c>
      <c r="AK4" s="15"/>
      <c r="AL4" s="15"/>
      <c r="AM4" s="15"/>
      <c r="AN4" s="15"/>
      <c r="AO4" s="14">
        <f t="shared" si="4"/>
        <v>68</v>
      </c>
      <c r="AP4" s="15"/>
      <c r="AQ4" s="15"/>
      <c r="AR4" s="15"/>
      <c r="AS4" s="15"/>
      <c r="AT4" s="15"/>
      <c r="AU4" s="15"/>
      <c r="AV4" s="15"/>
      <c r="AW4" s="14">
        <f t="shared" si="5"/>
        <v>0</v>
      </c>
      <c r="AX4" s="15"/>
      <c r="AY4" s="15"/>
      <c r="AZ4" s="15"/>
      <c r="BA4" s="15"/>
      <c r="BB4" s="15"/>
      <c r="BC4" s="14">
        <f t="shared" si="6"/>
        <v>0</v>
      </c>
      <c r="BD4" s="15"/>
      <c r="BE4" s="15"/>
      <c r="BF4" s="15"/>
      <c r="BG4" s="15"/>
      <c r="BH4" s="15"/>
      <c r="BI4" s="14">
        <f t="shared" si="7"/>
        <v>0</v>
      </c>
      <c r="BJ4" s="69">
        <v>54.4</v>
      </c>
      <c r="BK4" s="15"/>
      <c r="BL4" s="15"/>
      <c r="BM4" s="15"/>
      <c r="BN4" s="15"/>
      <c r="BO4" s="14">
        <f t="shared" si="8"/>
        <v>54.4</v>
      </c>
      <c r="BP4" s="15"/>
      <c r="BQ4" s="15"/>
      <c r="BR4" s="15"/>
      <c r="BS4" s="15"/>
      <c r="BT4" s="15"/>
      <c r="BU4" s="14">
        <f t="shared" si="10"/>
        <v>0</v>
      </c>
      <c r="BV4" s="15"/>
      <c r="BW4" s="15"/>
      <c r="BX4" s="15"/>
      <c r="BY4" s="15"/>
      <c r="BZ4" s="15"/>
      <c r="CA4" s="14">
        <f t="shared" si="11"/>
        <v>0</v>
      </c>
      <c r="CB4" s="18">
        <f t="shared" si="12"/>
        <v>11.866666666666667</v>
      </c>
      <c r="CC4" s="14">
        <v>12</v>
      </c>
      <c r="CD4" s="20">
        <f>CB4/CC4-1</f>
        <v>-0.011111111111111072</v>
      </c>
    </row>
    <row r="5" spans="1:82" s="21" customFormat="1" ht="15.75">
      <c r="A5" s="14" t="s">
        <v>227</v>
      </c>
      <c r="B5" s="69"/>
      <c r="C5" s="69"/>
      <c r="D5" s="69"/>
      <c r="E5" s="69"/>
      <c r="F5" s="69"/>
      <c r="G5" s="69"/>
      <c r="H5" s="15"/>
      <c r="I5" s="15"/>
      <c r="J5" s="14">
        <f t="shared" si="9"/>
        <v>0</v>
      </c>
      <c r="K5" s="15">
        <v>20.25</v>
      </c>
      <c r="L5" s="15"/>
      <c r="M5" s="15"/>
      <c r="N5" s="15"/>
      <c r="O5" s="15"/>
      <c r="P5" s="15"/>
      <c r="Q5" s="14">
        <f t="shared" si="0"/>
        <v>20.25</v>
      </c>
      <c r="R5" s="69">
        <v>13</v>
      </c>
      <c r="S5" s="15"/>
      <c r="T5" s="15"/>
      <c r="U5" s="15"/>
      <c r="V5" s="15"/>
      <c r="W5" s="14">
        <f t="shared" si="1"/>
        <v>13</v>
      </c>
      <c r="X5" s="69">
        <v>50</v>
      </c>
      <c r="Y5" s="69">
        <v>5</v>
      </c>
      <c r="Z5" s="15"/>
      <c r="AA5" s="15"/>
      <c r="AB5" s="15"/>
      <c r="AC5" s="14">
        <f t="shared" si="2"/>
        <v>55</v>
      </c>
      <c r="AD5" s="69">
        <v>26</v>
      </c>
      <c r="AE5" s="69">
        <v>70</v>
      </c>
      <c r="AF5" s="15"/>
      <c r="AG5" s="15"/>
      <c r="AH5" s="15"/>
      <c r="AI5" s="14">
        <f t="shared" si="3"/>
        <v>96</v>
      </c>
      <c r="AJ5" s="69">
        <v>5</v>
      </c>
      <c r="AK5" s="15"/>
      <c r="AL5" s="15"/>
      <c r="AM5" s="15"/>
      <c r="AN5" s="15"/>
      <c r="AO5" s="14">
        <f t="shared" si="4"/>
        <v>5</v>
      </c>
      <c r="AP5" s="69">
        <v>40</v>
      </c>
      <c r="AQ5" s="15"/>
      <c r="AR5" s="15"/>
      <c r="AS5" s="15"/>
      <c r="AT5" s="15"/>
      <c r="AU5" s="15"/>
      <c r="AV5" s="15"/>
      <c r="AW5" s="14">
        <f t="shared" si="5"/>
        <v>40</v>
      </c>
      <c r="AX5" s="69">
        <v>8.4</v>
      </c>
      <c r="AY5" s="15"/>
      <c r="AZ5" s="69">
        <v>90.9</v>
      </c>
      <c r="BA5" s="69">
        <v>9.25</v>
      </c>
      <c r="BB5" s="15"/>
      <c r="BC5" s="14">
        <f t="shared" si="6"/>
        <v>108.55000000000001</v>
      </c>
      <c r="BD5" s="15"/>
      <c r="BE5" s="15"/>
      <c r="BF5" s="15"/>
      <c r="BG5" s="15"/>
      <c r="BH5" s="15"/>
      <c r="BI5" s="14">
        <f t="shared" si="7"/>
        <v>0</v>
      </c>
      <c r="BJ5" s="69">
        <v>15</v>
      </c>
      <c r="BK5" s="15"/>
      <c r="BL5" s="15"/>
      <c r="BM5" s="15"/>
      <c r="BN5" s="15"/>
      <c r="BO5" s="14">
        <f t="shared" si="8"/>
        <v>15</v>
      </c>
      <c r="BP5" s="69">
        <v>31</v>
      </c>
      <c r="BQ5" s="15"/>
      <c r="BR5" s="15"/>
      <c r="BS5" s="15"/>
      <c r="BT5" s="15"/>
      <c r="BU5" s="14">
        <f t="shared" si="10"/>
        <v>31</v>
      </c>
      <c r="BV5" s="69">
        <v>13</v>
      </c>
      <c r="BW5" s="69">
        <v>10</v>
      </c>
      <c r="BX5" s="15"/>
      <c r="BY5" s="15"/>
      <c r="BZ5" s="15"/>
      <c r="CA5" s="14">
        <f t="shared" si="11"/>
        <v>23</v>
      </c>
      <c r="CB5" s="18">
        <f t="shared" si="12"/>
        <v>33.9</v>
      </c>
      <c r="CC5" s="14">
        <v>30</v>
      </c>
      <c r="CD5" s="20">
        <f t="shared" si="13"/>
        <v>0.1299999999999999</v>
      </c>
    </row>
    <row r="6" spans="1:82" s="21" customFormat="1" ht="15.75">
      <c r="A6" s="14" t="s">
        <v>228</v>
      </c>
      <c r="B6" s="69">
        <v>203.4</v>
      </c>
      <c r="C6" s="69"/>
      <c r="D6" s="69"/>
      <c r="E6" s="69"/>
      <c r="F6" s="69"/>
      <c r="G6" s="69"/>
      <c r="H6" s="15"/>
      <c r="I6" s="15"/>
      <c r="J6" s="14">
        <f t="shared" si="9"/>
        <v>203.4</v>
      </c>
      <c r="K6" s="15">
        <v>83.25</v>
      </c>
      <c r="L6" s="15"/>
      <c r="M6" s="15"/>
      <c r="N6" s="15"/>
      <c r="O6" s="15"/>
      <c r="P6" s="15"/>
      <c r="Q6" s="14">
        <f t="shared" si="0"/>
        <v>83.25</v>
      </c>
      <c r="R6" s="15"/>
      <c r="S6" s="69">
        <v>133.75</v>
      </c>
      <c r="T6" s="69">
        <v>36</v>
      </c>
      <c r="U6" s="15"/>
      <c r="V6" s="15"/>
      <c r="W6" s="14">
        <f t="shared" si="1"/>
        <v>169.75</v>
      </c>
      <c r="X6" s="69">
        <v>100</v>
      </c>
      <c r="Y6" s="69">
        <v>237.6</v>
      </c>
      <c r="Z6" s="15"/>
      <c r="AA6" s="15"/>
      <c r="AB6" s="15"/>
      <c r="AC6" s="14">
        <f t="shared" si="2"/>
        <v>337.6</v>
      </c>
      <c r="AD6" s="69">
        <v>68.1</v>
      </c>
      <c r="AE6" s="15"/>
      <c r="AF6" s="15"/>
      <c r="AG6" s="15"/>
      <c r="AH6" s="15"/>
      <c r="AI6" s="14">
        <f t="shared" si="3"/>
        <v>68.1</v>
      </c>
      <c r="AJ6" s="69">
        <v>93</v>
      </c>
      <c r="AK6" s="15"/>
      <c r="AL6" s="15"/>
      <c r="AM6" s="15"/>
      <c r="AN6" s="15"/>
      <c r="AO6" s="14">
        <f t="shared" si="4"/>
        <v>93</v>
      </c>
      <c r="AP6" s="69">
        <v>40</v>
      </c>
      <c r="AQ6" s="69">
        <v>203.4</v>
      </c>
      <c r="AR6" s="15"/>
      <c r="AS6" s="15"/>
      <c r="AT6" s="15"/>
      <c r="AU6" s="15"/>
      <c r="AV6" s="15"/>
      <c r="AW6" s="14">
        <f t="shared" si="5"/>
        <v>243.4</v>
      </c>
      <c r="AX6" s="15"/>
      <c r="AY6" s="69">
        <v>66.25</v>
      </c>
      <c r="AZ6" s="15"/>
      <c r="BA6" s="15"/>
      <c r="BB6" s="15"/>
      <c r="BC6" s="14">
        <f t="shared" si="6"/>
        <v>66.25</v>
      </c>
      <c r="BD6" s="69">
        <v>26.75</v>
      </c>
      <c r="BE6" s="69">
        <v>137</v>
      </c>
      <c r="BF6" s="69">
        <v>34.7</v>
      </c>
      <c r="BG6" s="15"/>
      <c r="BH6" s="15"/>
      <c r="BI6" s="14">
        <f t="shared" si="7"/>
        <v>198.45</v>
      </c>
      <c r="BJ6" s="69">
        <v>29.4</v>
      </c>
      <c r="BK6" s="69">
        <v>150</v>
      </c>
      <c r="BL6" s="15"/>
      <c r="BM6" s="15"/>
      <c r="BN6" s="15"/>
      <c r="BO6" s="14">
        <f t="shared" si="8"/>
        <v>179.4</v>
      </c>
      <c r="BP6" s="69">
        <v>165.54</v>
      </c>
      <c r="BQ6" s="15"/>
      <c r="BR6" s="15"/>
      <c r="BS6" s="15"/>
      <c r="BT6" s="15"/>
      <c r="BU6" s="14">
        <f t="shared" si="10"/>
        <v>165.54</v>
      </c>
      <c r="BV6" s="69">
        <v>33</v>
      </c>
      <c r="BW6" s="69">
        <v>214</v>
      </c>
      <c r="BX6" s="15"/>
      <c r="BY6" s="15"/>
      <c r="BZ6" s="15"/>
      <c r="CA6" s="14">
        <f t="shared" si="11"/>
        <v>247</v>
      </c>
      <c r="CB6" s="18">
        <f t="shared" si="12"/>
        <v>171.26166666666668</v>
      </c>
      <c r="CC6" s="14">
        <v>150</v>
      </c>
      <c r="CD6" s="20">
        <f>CB6/CC6-1</f>
        <v>0.14174444444444467</v>
      </c>
    </row>
    <row r="7" spans="1:82" s="21" customFormat="1" ht="15.75">
      <c r="A7" s="14" t="s">
        <v>229</v>
      </c>
      <c r="B7" s="69">
        <v>87.5</v>
      </c>
      <c r="C7" s="69">
        <v>12.5</v>
      </c>
      <c r="D7" s="69">
        <v>12.5</v>
      </c>
      <c r="E7" s="69">
        <v>6.25</v>
      </c>
      <c r="F7" s="69">
        <v>26.25</v>
      </c>
      <c r="G7" s="69">
        <v>29.3</v>
      </c>
      <c r="H7" s="69">
        <v>100</v>
      </c>
      <c r="I7" s="15"/>
      <c r="J7" s="14">
        <f t="shared" si="9"/>
        <v>274.3</v>
      </c>
      <c r="K7" s="15">
        <v>60</v>
      </c>
      <c r="L7" s="15">
        <v>75.4</v>
      </c>
      <c r="M7" s="15">
        <v>27.75</v>
      </c>
      <c r="N7" s="15">
        <v>2</v>
      </c>
      <c r="O7" s="15">
        <v>236.34</v>
      </c>
      <c r="P7" s="15">
        <v>26.64</v>
      </c>
      <c r="Q7" s="14">
        <f t="shared" si="0"/>
        <v>428.13</v>
      </c>
      <c r="R7" s="15"/>
      <c r="S7" s="69">
        <v>25</v>
      </c>
      <c r="T7" s="69">
        <v>8.4</v>
      </c>
      <c r="U7" s="69">
        <v>132.3</v>
      </c>
      <c r="V7" s="69">
        <v>94</v>
      </c>
      <c r="W7" s="14">
        <f t="shared" si="1"/>
        <v>259.70000000000005</v>
      </c>
      <c r="X7" s="15"/>
      <c r="Y7" s="69">
        <v>35.25</v>
      </c>
      <c r="Z7" s="69">
        <v>128</v>
      </c>
      <c r="AA7" s="69">
        <v>54</v>
      </c>
      <c r="AB7" s="15"/>
      <c r="AC7" s="14">
        <f t="shared" si="2"/>
        <v>217.25</v>
      </c>
      <c r="AD7" s="69">
        <v>62.2</v>
      </c>
      <c r="AE7" s="69">
        <v>12</v>
      </c>
      <c r="AF7" s="15"/>
      <c r="AG7" s="69">
        <v>51.4</v>
      </c>
      <c r="AH7" s="15"/>
      <c r="AI7" s="14">
        <f t="shared" si="3"/>
        <v>125.6</v>
      </c>
      <c r="AJ7" s="69">
        <v>104</v>
      </c>
      <c r="AK7" s="69">
        <v>29.5</v>
      </c>
      <c r="AL7" s="69">
        <v>26.64</v>
      </c>
      <c r="AM7" s="69">
        <v>39</v>
      </c>
      <c r="AN7" s="69">
        <v>236.34</v>
      </c>
      <c r="AO7" s="14">
        <f t="shared" si="4"/>
        <v>435.48</v>
      </c>
      <c r="AP7" s="69">
        <v>100</v>
      </c>
      <c r="AQ7" s="69">
        <v>62.5</v>
      </c>
      <c r="AR7" s="15"/>
      <c r="AS7" s="69">
        <v>27.75</v>
      </c>
      <c r="AT7" s="15"/>
      <c r="AU7" s="15"/>
      <c r="AV7" s="15"/>
      <c r="AW7" s="14">
        <f t="shared" si="5"/>
        <v>190.25</v>
      </c>
      <c r="AX7" s="69">
        <v>34.3</v>
      </c>
      <c r="AY7" s="69">
        <v>76</v>
      </c>
      <c r="AZ7" s="69">
        <v>36</v>
      </c>
      <c r="BA7" s="69">
        <v>25</v>
      </c>
      <c r="BB7" s="69">
        <v>238</v>
      </c>
      <c r="BC7" s="14">
        <f t="shared" si="6"/>
        <v>409.3</v>
      </c>
      <c r="BD7" s="69">
        <v>97.27</v>
      </c>
      <c r="BE7" s="69">
        <v>75</v>
      </c>
      <c r="BF7" s="69">
        <v>28</v>
      </c>
      <c r="BG7" s="69">
        <v>15.75</v>
      </c>
      <c r="BH7" s="15"/>
      <c r="BI7" s="14">
        <f t="shared" si="7"/>
        <v>216.01999999999998</v>
      </c>
      <c r="BJ7" s="69">
        <v>88</v>
      </c>
      <c r="BK7" s="15"/>
      <c r="BL7" s="15"/>
      <c r="BM7" s="15"/>
      <c r="BN7" s="69">
        <v>25</v>
      </c>
      <c r="BO7" s="14">
        <f t="shared" si="8"/>
        <v>113</v>
      </c>
      <c r="BP7" s="69">
        <v>96</v>
      </c>
      <c r="BQ7" s="69">
        <v>145.25</v>
      </c>
      <c r="BR7" s="69">
        <v>18.6</v>
      </c>
      <c r="BS7" s="69">
        <v>20.46</v>
      </c>
      <c r="BT7" s="15"/>
      <c r="BU7" s="14">
        <f t="shared" si="10"/>
        <v>280.31</v>
      </c>
      <c r="BV7" s="69">
        <v>82</v>
      </c>
      <c r="BW7" s="69">
        <v>61.75</v>
      </c>
      <c r="BX7" s="15"/>
      <c r="BY7" s="69">
        <v>15.73</v>
      </c>
      <c r="BZ7" s="69">
        <v>3.82</v>
      </c>
      <c r="CA7" s="14">
        <f t="shared" si="11"/>
        <v>163.29999999999998</v>
      </c>
      <c r="CB7" s="18">
        <f t="shared" si="12"/>
        <v>259.3866666666667</v>
      </c>
      <c r="CC7" s="14">
        <v>240</v>
      </c>
      <c r="CD7" s="20">
        <f>CB7/CC7-1</f>
        <v>0.08077777777777806</v>
      </c>
    </row>
    <row r="8" spans="1:82" s="21" customFormat="1" ht="15.75">
      <c r="A8" s="14" t="s">
        <v>230</v>
      </c>
      <c r="B8" s="69"/>
      <c r="C8" s="69"/>
      <c r="D8" s="69"/>
      <c r="E8" s="69"/>
      <c r="F8" s="69"/>
      <c r="G8" s="69"/>
      <c r="H8" s="15"/>
      <c r="I8" s="15"/>
      <c r="J8" s="14">
        <f t="shared" si="9"/>
        <v>0</v>
      </c>
      <c r="K8" s="15">
        <v>200</v>
      </c>
      <c r="L8" s="15">
        <v>47.1</v>
      </c>
      <c r="M8" s="15">
        <v>19.8</v>
      </c>
      <c r="N8" s="15"/>
      <c r="O8" s="15"/>
      <c r="P8" s="15"/>
      <c r="Q8" s="14">
        <f t="shared" si="0"/>
        <v>266.9</v>
      </c>
      <c r="R8" s="15"/>
      <c r="S8" s="15"/>
      <c r="T8" s="15"/>
      <c r="U8" s="15"/>
      <c r="V8" s="15"/>
      <c r="W8" s="14">
        <f t="shared" si="1"/>
        <v>0</v>
      </c>
      <c r="X8" s="69">
        <v>200</v>
      </c>
      <c r="Y8" s="69">
        <v>56</v>
      </c>
      <c r="Z8" s="69">
        <v>16</v>
      </c>
      <c r="AA8" s="15"/>
      <c r="AB8" s="15"/>
      <c r="AC8" s="14">
        <f t="shared" si="2"/>
        <v>272</v>
      </c>
      <c r="AD8" s="15"/>
      <c r="AE8" s="15"/>
      <c r="AF8" s="15"/>
      <c r="AG8" s="15"/>
      <c r="AH8" s="15"/>
      <c r="AI8" s="14">
        <f t="shared" si="3"/>
        <v>0</v>
      </c>
      <c r="AJ8" s="69">
        <v>200</v>
      </c>
      <c r="AK8" s="15"/>
      <c r="AL8" s="15"/>
      <c r="AM8" s="15"/>
      <c r="AN8" s="15"/>
      <c r="AO8" s="14">
        <f t="shared" si="4"/>
        <v>200</v>
      </c>
      <c r="AP8" s="69">
        <v>200</v>
      </c>
      <c r="AQ8" s="15"/>
      <c r="AR8" s="15"/>
      <c r="AS8" s="15"/>
      <c r="AT8" s="15"/>
      <c r="AU8" s="15"/>
      <c r="AV8" s="15"/>
      <c r="AW8" s="14">
        <f aca="true" t="shared" si="14" ref="AW8:AW24">SUM(AP8:AV8)</f>
        <v>200</v>
      </c>
      <c r="AX8" s="69">
        <v>43</v>
      </c>
      <c r="AY8" s="69">
        <v>52</v>
      </c>
      <c r="AZ8" s="15"/>
      <c r="BA8" s="15"/>
      <c r="BB8" s="15"/>
      <c r="BC8" s="14">
        <f t="shared" si="6"/>
        <v>95</v>
      </c>
      <c r="BD8" s="69">
        <v>200</v>
      </c>
      <c r="BE8" s="15"/>
      <c r="BF8" s="15"/>
      <c r="BG8" s="15"/>
      <c r="BH8" s="15"/>
      <c r="BI8" s="14">
        <f t="shared" si="7"/>
        <v>200</v>
      </c>
      <c r="BJ8" s="15"/>
      <c r="BK8" s="15"/>
      <c r="BL8" s="15"/>
      <c r="BM8" s="15"/>
      <c r="BN8" s="15"/>
      <c r="BO8" s="14">
        <f t="shared" si="8"/>
        <v>0</v>
      </c>
      <c r="BP8" s="69">
        <v>200</v>
      </c>
      <c r="BQ8" s="15"/>
      <c r="BR8" s="15"/>
      <c r="BS8" s="15"/>
      <c r="BT8" s="15"/>
      <c r="BU8" s="14">
        <f t="shared" si="10"/>
        <v>200</v>
      </c>
      <c r="BV8" s="69">
        <v>28</v>
      </c>
      <c r="BW8" s="15"/>
      <c r="BX8" s="15"/>
      <c r="BY8" s="15"/>
      <c r="BZ8" s="15"/>
      <c r="CA8" s="14">
        <f t="shared" si="11"/>
        <v>28</v>
      </c>
      <c r="CB8" s="18">
        <f t="shared" si="12"/>
        <v>121.825</v>
      </c>
      <c r="CC8" s="14">
        <v>120</v>
      </c>
      <c r="CD8" s="20">
        <f>CB8/CC8-1</f>
        <v>0.015208333333333268</v>
      </c>
    </row>
    <row r="9" spans="1:82" s="21" customFormat="1" ht="15.75">
      <c r="A9" s="14" t="s">
        <v>231</v>
      </c>
      <c r="B9" s="69">
        <v>25</v>
      </c>
      <c r="C9" s="69"/>
      <c r="D9" s="69"/>
      <c r="E9" s="69"/>
      <c r="F9" s="69"/>
      <c r="G9" s="69"/>
      <c r="H9" s="15"/>
      <c r="I9" s="15"/>
      <c r="J9" s="14">
        <f t="shared" si="9"/>
        <v>25</v>
      </c>
      <c r="K9" s="15"/>
      <c r="L9" s="15"/>
      <c r="M9" s="15"/>
      <c r="N9" s="15"/>
      <c r="O9" s="15"/>
      <c r="P9" s="15"/>
      <c r="Q9" s="14">
        <f t="shared" si="0"/>
        <v>0</v>
      </c>
      <c r="R9" s="69">
        <v>34</v>
      </c>
      <c r="S9" s="15"/>
      <c r="T9" s="15"/>
      <c r="U9" s="15"/>
      <c r="V9" s="15"/>
      <c r="W9" s="14">
        <f t="shared" si="1"/>
        <v>34</v>
      </c>
      <c r="X9" s="15"/>
      <c r="Y9" s="15"/>
      <c r="Z9" s="15"/>
      <c r="AA9" s="15"/>
      <c r="AB9" s="15"/>
      <c r="AC9" s="14">
        <f t="shared" si="2"/>
        <v>0</v>
      </c>
      <c r="AD9" s="15"/>
      <c r="AE9" s="15"/>
      <c r="AF9" s="15"/>
      <c r="AG9" s="15"/>
      <c r="AH9" s="15"/>
      <c r="AI9" s="14">
        <f t="shared" si="3"/>
        <v>0</v>
      </c>
      <c r="AJ9" s="69">
        <v>20</v>
      </c>
      <c r="AK9" s="69">
        <v>10.8</v>
      </c>
      <c r="AL9" s="15"/>
      <c r="AM9" s="15"/>
      <c r="AN9" s="15"/>
      <c r="AO9" s="14">
        <f t="shared" si="4"/>
        <v>30.8</v>
      </c>
      <c r="AP9" s="15"/>
      <c r="AQ9" s="15"/>
      <c r="AR9" s="15"/>
      <c r="AS9" s="15"/>
      <c r="AT9" s="15"/>
      <c r="AU9" s="15"/>
      <c r="AV9" s="15"/>
      <c r="AW9" s="14">
        <f t="shared" si="14"/>
        <v>0</v>
      </c>
      <c r="AX9" s="72">
        <v>25</v>
      </c>
      <c r="AY9" s="17"/>
      <c r="AZ9" s="17"/>
      <c r="BA9" s="17"/>
      <c r="BB9" s="17"/>
      <c r="BC9" s="14">
        <f t="shared" si="6"/>
        <v>25</v>
      </c>
      <c r="BD9" s="15"/>
      <c r="BE9" s="15"/>
      <c r="BF9" s="15"/>
      <c r="BG9" s="15"/>
      <c r="BH9" s="15"/>
      <c r="BI9" s="14">
        <f t="shared" si="7"/>
        <v>0</v>
      </c>
      <c r="BJ9" s="69">
        <v>20</v>
      </c>
      <c r="BK9" s="15"/>
      <c r="BL9" s="15"/>
      <c r="BM9" s="15"/>
      <c r="BN9" s="15"/>
      <c r="BO9" s="14">
        <f t="shared" si="8"/>
        <v>20</v>
      </c>
      <c r="BP9" s="15"/>
      <c r="BQ9" s="15"/>
      <c r="BR9" s="15"/>
      <c r="BS9" s="15"/>
      <c r="BT9" s="15"/>
      <c r="BU9" s="14">
        <f t="shared" si="10"/>
        <v>0</v>
      </c>
      <c r="BV9" s="15"/>
      <c r="BW9" s="15"/>
      <c r="BX9" s="15"/>
      <c r="BY9" s="15"/>
      <c r="BZ9" s="15"/>
      <c r="CA9" s="14">
        <f t="shared" si="11"/>
        <v>0</v>
      </c>
      <c r="CB9" s="18">
        <f t="shared" si="12"/>
        <v>11.233333333333334</v>
      </c>
      <c r="CC9" s="14">
        <v>12</v>
      </c>
      <c r="CD9" s="20">
        <f t="shared" si="13"/>
        <v>-0.06388888888888877</v>
      </c>
    </row>
    <row r="10" spans="1:82" s="21" customFormat="1" ht="15.75">
      <c r="A10" s="14" t="s">
        <v>232</v>
      </c>
      <c r="B10" s="69">
        <v>25</v>
      </c>
      <c r="C10" s="69"/>
      <c r="D10" s="69"/>
      <c r="E10" s="69"/>
      <c r="F10" s="69"/>
      <c r="G10" s="69"/>
      <c r="H10" s="15"/>
      <c r="I10" s="15"/>
      <c r="J10" s="14">
        <f t="shared" si="9"/>
        <v>25</v>
      </c>
      <c r="K10" s="15"/>
      <c r="L10" s="15"/>
      <c r="M10" s="15"/>
      <c r="N10" s="15"/>
      <c r="O10" s="15"/>
      <c r="P10" s="15"/>
      <c r="Q10" s="14">
        <f t="shared" si="0"/>
        <v>0</v>
      </c>
      <c r="R10" s="15"/>
      <c r="S10" s="15"/>
      <c r="T10" s="15"/>
      <c r="U10" s="15"/>
      <c r="V10" s="15"/>
      <c r="W10" s="14">
        <f t="shared" si="1"/>
        <v>0</v>
      </c>
      <c r="X10" s="69">
        <v>30</v>
      </c>
      <c r="Y10" s="15"/>
      <c r="Z10" s="15"/>
      <c r="AA10" s="15"/>
      <c r="AB10" s="15"/>
      <c r="AC10" s="14">
        <f t="shared" si="2"/>
        <v>30</v>
      </c>
      <c r="AD10" s="15"/>
      <c r="AE10" s="15"/>
      <c r="AF10" s="15"/>
      <c r="AG10" s="15"/>
      <c r="AH10" s="15"/>
      <c r="AI10" s="14">
        <f t="shared" si="3"/>
        <v>0</v>
      </c>
      <c r="AJ10" s="15"/>
      <c r="AK10" s="15"/>
      <c r="AL10" s="15"/>
      <c r="AM10" s="15"/>
      <c r="AN10" s="15"/>
      <c r="AO10" s="14">
        <f t="shared" si="4"/>
        <v>0</v>
      </c>
      <c r="AP10" s="15"/>
      <c r="AQ10" s="15"/>
      <c r="AR10" s="15"/>
      <c r="AS10" s="15"/>
      <c r="AT10" s="15"/>
      <c r="AU10" s="15"/>
      <c r="AV10" s="15"/>
      <c r="AW10" s="14">
        <f t="shared" si="14"/>
        <v>0</v>
      </c>
      <c r="AX10" s="17"/>
      <c r="AY10" s="17"/>
      <c r="AZ10" s="17"/>
      <c r="BA10" s="17"/>
      <c r="BB10" s="17"/>
      <c r="BC10" s="14">
        <f t="shared" si="6"/>
        <v>0</v>
      </c>
      <c r="BD10" s="69">
        <v>25</v>
      </c>
      <c r="BE10" s="15"/>
      <c r="BF10" s="15"/>
      <c r="BG10" s="15"/>
      <c r="BH10" s="15"/>
      <c r="BI10" s="14">
        <f t="shared" si="7"/>
        <v>25</v>
      </c>
      <c r="BJ10" s="69">
        <v>25</v>
      </c>
      <c r="BK10" s="15"/>
      <c r="BL10" s="15"/>
      <c r="BM10" s="15"/>
      <c r="BN10" s="15"/>
      <c r="BO10" s="14">
        <f t="shared" si="8"/>
        <v>25</v>
      </c>
      <c r="BP10" s="15"/>
      <c r="BQ10" s="15"/>
      <c r="BR10" s="15"/>
      <c r="BS10" s="15"/>
      <c r="BT10" s="15"/>
      <c r="BU10" s="14">
        <f t="shared" si="10"/>
        <v>0</v>
      </c>
      <c r="BV10" s="15"/>
      <c r="BW10" s="15"/>
      <c r="BX10" s="15"/>
      <c r="BY10" s="15"/>
      <c r="BZ10" s="15"/>
      <c r="CA10" s="14">
        <f t="shared" si="11"/>
        <v>0</v>
      </c>
      <c r="CB10" s="18">
        <f t="shared" si="12"/>
        <v>8.75</v>
      </c>
      <c r="CC10" s="14">
        <v>9</v>
      </c>
      <c r="CD10" s="20">
        <f t="shared" si="13"/>
        <v>-0.02777777777777779</v>
      </c>
    </row>
    <row r="11" spans="1:82" s="21" customFormat="1" ht="15.75">
      <c r="A11" s="14" t="s">
        <v>233</v>
      </c>
      <c r="B11" s="69"/>
      <c r="C11" s="69">
        <v>15</v>
      </c>
      <c r="D11" s="69">
        <v>2</v>
      </c>
      <c r="E11" s="69">
        <v>10</v>
      </c>
      <c r="F11" s="69"/>
      <c r="G11" s="69"/>
      <c r="H11" s="15"/>
      <c r="I11" s="15"/>
      <c r="J11" s="14">
        <f t="shared" si="9"/>
        <v>27</v>
      </c>
      <c r="K11" s="15">
        <v>25</v>
      </c>
      <c r="L11" s="15">
        <v>5.4</v>
      </c>
      <c r="M11" s="15"/>
      <c r="N11" s="15"/>
      <c r="O11" s="15"/>
      <c r="P11" s="15"/>
      <c r="Q11" s="14">
        <f t="shared" si="0"/>
        <v>30.4</v>
      </c>
      <c r="R11" s="69">
        <v>13</v>
      </c>
      <c r="S11" s="69">
        <v>10</v>
      </c>
      <c r="T11" s="69">
        <v>13.5</v>
      </c>
      <c r="U11" s="69">
        <v>1</v>
      </c>
      <c r="V11" s="15"/>
      <c r="W11" s="14">
        <f t="shared" si="1"/>
        <v>37.5</v>
      </c>
      <c r="X11" s="15"/>
      <c r="Y11" s="69">
        <v>10</v>
      </c>
      <c r="Z11" s="69">
        <v>2.5</v>
      </c>
      <c r="AA11" s="69">
        <v>20</v>
      </c>
      <c r="AB11" s="15"/>
      <c r="AC11" s="14">
        <f t="shared" si="2"/>
        <v>32.5</v>
      </c>
      <c r="AD11" s="69">
        <v>5</v>
      </c>
      <c r="AE11" s="69">
        <v>25</v>
      </c>
      <c r="AF11" s="15"/>
      <c r="AG11" s="15"/>
      <c r="AH11" s="15"/>
      <c r="AI11" s="14">
        <f t="shared" si="3"/>
        <v>30</v>
      </c>
      <c r="AJ11" s="69">
        <v>5.4</v>
      </c>
      <c r="AK11" s="69">
        <v>15</v>
      </c>
      <c r="AL11" s="15"/>
      <c r="AM11" s="15"/>
      <c r="AN11" s="15"/>
      <c r="AO11" s="14">
        <f t="shared" si="4"/>
        <v>20.4</v>
      </c>
      <c r="AP11" s="69">
        <v>5</v>
      </c>
      <c r="AQ11" s="69">
        <v>10</v>
      </c>
      <c r="AR11" s="15"/>
      <c r="AS11" s="15"/>
      <c r="AT11" s="15"/>
      <c r="AU11" s="15"/>
      <c r="AV11" s="15"/>
      <c r="AW11" s="14">
        <f t="shared" si="14"/>
        <v>15</v>
      </c>
      <c r="AX11" s="72">
        <v>25</v>
      </c>
      <c r="AY11" s="72">
        <v>2.7</v>
      </c>
      <c r="AZ11" s="72">
        <v>15</v>
      </c>
      <c r="BA11" s="17"/>
      <c r="BB11" s="17"/>
      <c r="BC11" s="14">
        <f t="shared" si="6"/>
        <v>42.7</v>
      </c>
      <c r="BD11" s="69">
        <v>2.5</v>
      </c>
      <c r="BE11" s="15"/>
      <c r="BF11" s="15"/>
      <c r="BG11" s="15"/>
      <c r="BH11" s="15"/>
      <c r="BI11" s="14">
        <f t="shared" si="7"/>
        <v>2.5</v>
      </c>
      <c r="BJ11" s="69">
        <v>2</v>
      </c>
      <c r="BK11" s="69">
        <v>25</v>
      </c>
      <c r="BL11" s="69">
        <v>15</v>
      </c>
      <c r="BM11" s="15"/>
      <c r="BN11" s="15"/>
      <c r="BO11" s="14">
        <f t="shared" si="8"/>
        <v>42</v>
      </c>
      <c r="BP11" s="69">
        <v>5</v>
      </c>
      <c r="BQ11" s="15"/>
      <c r="BR11" s="15"/>
      <c r="BS11" s="15"/>
      <c r="BT11" s="15"/>
      <c r="BU11" s="14">
        <f t="shared" si="10"/>
        <v>5</v>
      </c>
      <c r="BV11" s="69">
        <v>12.9</v>
      </c>
      <c r="BW11" s="69">
        <v>13.5</v>
      </c>
      <c r="BX11" s="69">
        <v>5</v>
      </c>
      <c r="BY11" s="15"/>
      <c r="BZ11" s="15"/>
      <c r="CA11" s="14">
        <f t="shared" si="11"/>
        <v>31.4</v>
      </c>
      <c r="CB11" s="18">
        <f t="shared" si="12"/>
        <v>26.366666666666664</v>
      </c>
      <c r="CC11" s="14">
        <v>27</v>
      </c>
      <c r="CD11" s="20">
        <f t="shared" si="13"/>
        <v>-0.023456790123456916</v>
      </c>
    </row>
    <row r="12" spans="1:82" s="21" customFormat="1" ht="15.75">
      <c r="A12" s="14" t="s">
        <v>234</v>
      </c>
      <c r="B12" s="69">
        <v>5</v>
      </c>
      <c r="C12" s="69">
        <v>8.1</v>
      </c>
      <c r="D12" s="69">
        <v>6.75</v>
      </c>
      <c r="E12" s="69"/>
      <c r="F12" s="69">
        <v>2.5</v>
      </c>
      <c r="G12" s="69"/>
      <c r="H12" s="15"/>
      <c r="I12" s="15"/>
      <c r="J12" s="14">
        <f t="shared" si="9"/>
        <v>22.35</v>
      </c>
      <c r="K12" s="15">
        <v>6.7</v>
      </c>
      <c r="L12" s="15">
        <v>5</v>
      </c>
      <c r="M12" s="15">
        <v>2.4</v>
      </c>
      <c r="N12" s="15">
        <v>8.1</v>
      </c>
      <c r="O12" s="15"/>
      <c r="P12" s="15"/>
      <c r="Q12" s="14">
        <f t="shared" si="0"/>
        <v>22.2</v>
      </c>
      <c r="R12" s="69">
        <v>6.9</v>
      </c>
      <c r="S12" s="69">
        <v>2</v>
      </c>
      <c r="T12" s="69">
        <v>7</v>
      </c>
      <c r="U12" s="69">
        <v>10.8</v>
      </c>
      <c r="V12" s="69">
        <v>3.4</v>
      </c>
      <c r="W12" s="14">
        <f t="shared" si="1"/>
        <v>30.1</v>
      </c>
      <c r="X12" s="15"/>
      <c r="Y12" s="69">
        <v>8.1</v>
      </c>
      <c r="Z12" s="69">
        <v>10</v>
      </c>
      <c r="AA12" s="15"/>
      <c r="AB12" s="15"/>
      <c r="AC12" s="14">
        <f t="shared" si="2"/>
        <v>18.1</v>
      </c>
      <c r="AD12" s="69">
        <v>10</v>
      </c>
      <c r="AE12" s="69">
        <v>5</v>
      </c>
      <c r="AF12" s="15"/>
      <c r="AG12" s="15"/>
      <c r="AH12" s="15"/>
      <c r="AI12" s="14">
        <f t="shared" si="3"/>
        <v>15</v>
      </c>
      <c r="AJ12" s="69">
        <v>9</v>
      </c>
      <c r="AK12" s="69">
        <v>3.75</v>
      </c>
      <c r="AL12" s="69">
        <v>3</v>
      </c>
      <c r="AM12" s="69">
        <v>8.1</v>
      </c>
      <c r="AN12" s="15"/>
      <c r="AO12" s="14">
        <f t="shared" si="4"/>
        <v>23.85</v>
      </c>
      <c r="AP12" s="69">
        <v>5</v>
      </c>
      <c r="AQ12" s="69">
        <v>5</v>
      </c>
      <c r="AR12" s="69">
        <v>8.1</v>
      </c>
      <c r="AS12" s="15"/>
      <c r="AT12" s="15"/>
      <c r="AU12" s="15"/>
      <c r="AV12" s="15"/>
      <c r="AW12" s="14">
        <f t="shared" si="14"/>
        <v>18.1</v>
      </c>
      <c r="AX12" s="72">
        <v>5.6</v>
      </c>
      <c r="AY12" s="72">
        <v>3.66</v>
      </c>
      <c r="AZ12" s="72">
        <v>8.4</v>
      </c>
      <c r="BA12" s="72">
        <v>4.5</v>
      </c>
      <c r="BB12" s="72">
        <v>22.1</v>
      </c>
      <c r="BC12" s="14">
        <f t="shared" si="6"/>
        <v>44.260000000000005</v>
      </c>
      <c r="BD12" s="69">
        <v>7</v>
      </c>
      <c r="BE12" s="69">
        <v>2.4</v>
      </c>
      <c r="BF12" s="69">
        <v>6.3</v>
      </c>
      <c r="BG12" s="15"/>
      <c r="BH12" s="15"/>
      <c r="BI12" s="14">
        <f t="shared" si="7"/>
        <v>15.7</v>
      </c>
      <c r="BJ12" s="69">
        <v>2.5</v>
      </c>
      <c r="BK12" s="69">
        <v>5</v>
      </c>
      <c r="BL12" s="69">
        <v>5</v>
      </c>
      <c r="BM12" s="69">
        <v>5</v>
      </c>
      <c r="BN12" s="69">
        <v>7</v>
      </c>
      <c r="BO12" s="14">
        <f t="shared" si="8"/>
        <v>24.5</v>
      </c>
      <c r="BP12" s="69">
        <v>10</v>
      </c>
      <c r="BQ12" s="69">
        <v>5</v>
      </c>
      <c r="BR12" s="69">
        <v>5</v>
      </c>
      <c r="BS12" s="69">
        <v>7.44</v>
      </c>
      <c r="BT12" s="15"/>
      <c r="BU12" s="14">
        <f t="shared" si="10"/>
        <v>27.44</v>
      </c>
      <c r="BV12" s="69">
        <v>7</v>
      </c>
      <c r="BW12" s="69">
        <v>2.15</v>
      </c>
      <c r="BX12" s="15"/>
      <c r="BY12" s="15"/>
      <c r="BZ12" s="15"/>
      <c r="CA12" s="14">
        <f t="shared" si="11"/>
        <v>9.15</v>
      </c>
      <c r="CB12" s="18">
        <f t="shared" si="12"/>
        <v>22.562499999999996</v>
      </c>
      <c r="CC12" s="14">
        <v>21</v>
      </c>
      <c r="CD12" s="20">
        <f t="shared" si="13"/>
        <v>0.07440476190476164</v>
      </c>
    </row>
    <row r="13" spans="1:82" s="21" customFormat="1" ht="31.5">
      <c r="A13" s="14" t="s">
        <v>235</v>
      </c>
      <c r="B13" s="69">
        <v>5</v>
      </c>
      <c r="C13" s="69"/>
      <c r="D13" s="69"/>
      <c r="E13" s="69"/>
      <c r="F13" s="69"/>
      <c r="G13" s="69"/>
      <c r="H13" s="15"/>
      <c r="I13" s="15"/>
      <c r="J13" s="14">
        <f t="shared" si="9"/>
        <v>5</v>
      </c>
      <c r="K13" s="15"/>
      <c r="L13" s="15"/>
      <c r="M13" s="15"/>
      <c r="N13" s="15"/>
      <c r="O13" s="15"/>
      <c r="P13" s="15"/>
      <c r="Q13" s="14">
        <f t="shared" si="0"/>
        <v>0</v>
      </c>
      <c r="R13" s="15"/>
      <c r="S13" s="69">
        <v>2.5</v>
      </c>
      <c r="T13" s="15"/>
      <c r="U13" s="15"/>
      <c r="V13" s="15"/>
      <c r="W13" s="14">
        <f t="shared" si="1"/>
        <v>2.5</v>
      </c>
      <c r="X13" s="69">
        <v>10</v>
      </c>
      <c r="Y13" s="69">
        <v>5</v>
      </c>
      <c r="Z13" s="69">
        <v>7.5</v>
      </c>
      <c r="AA13" s="15"/>
      <c r="AB13" s="15"/>
      <c r="AC13" s="14">
        <f t="shared" si="2"/>
        <v>22.5</v>
      </c>
      <c r="AD13" s="15"/>
      <c r="AE13" s="69">
        <v>5</v>
      </c>
      <c r="AF13" s="69">
        <v>15.7</v>
      </c>
      <c r="AG13" s="69">
        <v>6</v>
      </c>
      <c r="AH13" s="15"/>
      <c r="AI13" s="14">
        <f t="shared" si="3"/>
        <v>26.7</v>
      </c>
      <c r="AJ13" s="69">
        <v>6</v>
      </c>
      <c r="AK13" s="15"/>
      <c r="AL13" s="15"/>
      <c r="AM13" s="15"/>
      <c r="AN13" s="15"/>
      <c r="AO13" s="14">
        <f t="shared" si="4"/>
        <v>6</v>
      </c>
      <c r="AP13" s="15"/>
      <c r="AQ13" s="69">
        <v>5</v>
      </c>
      <c r="AR13" s="69">
        <v>10.5</v>
      </c>
      <c r="AS13" s="15"/>
      <c r="AT13" s="15"/>
      <c r="AU13" s="15"/>
      <c r="AV13" s="15"/>
      <c r="AW13" s="14">
        <f t="shared" si="14"/>
        <v>15.5</v>
      </c>
      <c r="AX13" s="72">
        <v>10</v>
      </c>
      <c r="AY13" s="17"/>
      <c r="AZ13" s="17"/>
      <c r="BA13" s="17"/>
      <c r="BB13" s="17"/>
      <c r="BC13" s="14">
        <f t="shared" si="6"/>
        <v>10</v>
      </c>
      <c r="BD13" s="69">
        <v>5</v>
      </c>
      <c r="BE13" s="69">
        <v>6</v>
      </c>
      <c r="BF13" s="15"/>
      <c r="BG13" s="15"/>
      <c r="BH13" s="15"/>
      <c r="BI13" s="14">
        <f t="shared" si="7"/>
        <v>11</v>
      </c>
      <c r="BJ13" s="69">
        <v>10</v>
      </c>
      <c r="BK13" s="15"/>
      <c r="BL13" s="15"/>
      <c r="BM13" s="15"/>
      <c r="BN13" s="15"/>
      <c r="BO13" s="14">
        <f t="shared" si="8"/>
        <v>10</v>
      </c>
      <c r="BP13" s="69">
        <v>7</v>
      </c>
      <c r="BQ13" s="15"/>
      <c r="BR13" s="15"/>
      <c r="BS13" s="15"/>
      <c r="BT13" s="15"/>
      <c r="BU13" s="14">
        <f t="shared" si="10"/>
        <v>7</v>
      </c>
      <c r="BV13" s="69">
        <v>10</v>
      </c>
      <c r="BW13" s="69">
        <v>5</v>
      </c>
      <c r="BX13" s="69">
        <v>7.15</v>
      </c>
      <c r="BY13" s="69">
        <v>5.4</v>
      </c>
      <c r="BZ13" s="15"/>
      <c r="CA13" s="14">
        <f t="shared" si="11"/>
        <v>27.549999999999997</v>
      </c>
      <c r="CB13" s="18">
        <f t="shared" si="12"/>
        <v>11.979166666666666</v>
      </c>
      <c r="CC13" s="14">
        <v>11</v>
      </c>
      <c r="CD13" s="20">
        <f t="shared" si="13"/>
        <v>0.08901515151515138</v>
      </c>
    </row>
    <row r="14" spans="1:82" s="21" customFormat="1" ht="15.75">
      <c r="A14" s="14" t="s">
        <v>236</v>
      </c>
      <c r="B14" s="70"/>
      <c r="C14" s="71"/>
      <c r="D14" s="70"/>
      <c r="E14" s="70"/>
      <c r="F14" s="70"/>
      <c r="G14" s="70"/>
      <c r="H14" s="16"/>
      <c r="I14" s="16"/>
      <c r="J14" s="14">
        <f t="shared" si="9"/>
        <v>0</v>
      </c>
      <c r="K14" s="16">
        <v>80</v>
      </c>
      <c r="L14" s="16">
        <v>7.2</v>
      </c>
      <c r="M14" s="16"/>
      <c r="N14" s="16"/>
      <c r="O14" s="16"/>
      <c r="P14" s="16"/>
      <c r="Q14" s="14">
        <f t="shared" si="0"/>
        <v>87.2</v>
      </c>
      <c r="R14" s="70">
        <v>6</v>
      </c>
      <c r="S14" s="71">
        <v>1.8</v>
      </c>
      <c r="T14" s="16"/>
      <c r="U14" s="16"/>
      <c r="V14" s="16"/>
      <c r="W14" s="14">
        <f t="shared" si="1"/>
        <v>7.8</v>
      </c>
      <c r="X14" s="26"/>
      <c r="Y14" s="16"/>
      <c r="Z14" s="16"/>
      <c r="AA14" s="16"/>
      <c r="AB14" s="16"/>
      <c r="AC14" s="14">
        <f t="shared" si="2"/>
        <v>0</v>
      </c>
      <c r="AD14" s="70">
        <v>40</v>
      </c>
      <c r="AE14" s="70">
        <v>5</v>
      </c>
      <c r="AF14" s="26"/>
      <c r="AG14" s="16"/>
      <c r="AH14" s="16"/>
      <c r="AI14" s="14">
        <f t="shared" si="3"/>
        <v>45</v>
      </c>
      <c r="AJ14" s="26"/>
      <c r="AK14" s="16"/>
      <c r="AL14" s="16"/>
      <c r="AM14" s="16"/>
      <c r="AN14" s="16"/>
      <c r="AO14" s="14">
        <f t="shared" si="4"/>
        <v>0</v>
      </c>
      <c r="AP14" s="72">
        <v>39</v>
      </c>
      <c r="AQ14" s="26"/>
      <c r="AR14" s="16"/>
      <c r="AS14" s="16"/>
      <c r="AT14" s="15"/>
      <c r="AU14" s="15"/>
      <c r="AV14" s="15"/>
      <c r="AW14" s="14">
        <f t="shared" si="14"/>
        <v>39</v>
      </c>
      <c r="AX14" s="17"/>
      <c r="AY14" s="17"/>
      <c r="AZ14" s="17"/>
      <c r="BA14" s="17"/>
      <c r="BB14" s="17"/>
      <c r="BC14" s="14">
        <f t="shared" si="6"/>
        <v>0</v>
      </c>
      <c r="BD14" s="73">
        <v>94</v>
      </c>
      <c r="BE14" s="15"/>
      <c r="BF14" s="26"/>
      <c r="BG14" s="15"/>
      <c r="BH14" s="15"/>
      <c r="BI14" s="14">
        <f t="shared" si="7"/>
        <v>94</v>
      </c>
      <c r="BJ14" s="15"/>
      <c r="BK14" s="15"/>
      <c r="BL14" s="15"/>
      <c r="BM14" s="15"/>
      <c r="BN14" s="15"/>
      <c r="BO14" s="14">
        <f t="shared" si="8"/>
        <v>0</v>
      </c>
      <c r="BP14" s="15"/>
      <c r="BQ14" s="15"/>
      <c r="BR14" s="15"/>
      <c r="BS14" s="15"/>
      <c r="BT14" s="15"/>
      <c r="BU14" s="14">
        <f t="shared" si="10"/>
        <v>0</v>
      </c>
      <c r="BV14" s="69">
        <v>6</v>
      </c>
      <c r="BW14" s="69">
        <v>5.72</v>
      </c>
      <c r="BX14" s="15"/>
      <c r="BY14" s="15"/>
      <c r="BZ14" s="15"/>
      <c r="CA14" s="14">
        <f t="shared" si="11"/>
        <v>11.719999999999999</v>
      </c>
      <c r="CB14" s="18">
        <f t="shared" si="12"/>
        <v>23.72666666666667</v>
      </c>
      <c r="CC14" s="14">
        <v>24</v>
      </c>
      <c r="CD14" s="20">
        <f t="shared" si="13"/>
        <v>-0.011388888888888782</v>
      </c>
    </row>
    <row r="15" spans="1:82" s="21" customFormat="1" ht="15.75">
      <c r="A15" s="14" t="s">
        <v>237</v>
      </c>
      <c r="B15" s="69">
        <v>28.8</v>
      </c>
      <c r="C15" s="69"/>
      <c r="D15" s="69"/>
      <c r="E15" s="69">
        <v>175</v>
      </c>
      <c r="F15" s="69"/>
      <c r="G15" s="69"/>
      <c r="H15" s="15"/>
      <c r="I15" s="15"/>
      <c r="J15" s="14">
        <f t="shared" si="9"/>
        <v>203.8</v>
      </c>
      <c r="K15" s="15">
        <v>80</v>
      </c>
      <c r="L15" s="15">
        <v>130</v>
      </c>
      <c r="M15" s="15">
        <v>16.8</v>
      </c>
      <c r="N15" s="15"/>
      <c r="O15" s="15"/>
      <c r="P15" s="15"/>
      <c r="Q15" s="14">
        <f t="shared" si="0"/>
        <v>226.8</v>
      </c>
      <c r="R15" s="69">
        <v>48</v>
      </c>
      <c r="S15" s="69">
        <v>23</v>
      </c>
      <c r="T15" s="69">
        <v>120</v>
      </c>
      <c r="U15" s="69">
        <v>100</v>
      </c>
      <c r="V15" s="69">
        <v>51</v>
      </c>
      <c r="W15" s="14">
        <f t="shared" si="1"/>
        <v>342</v>
      </c>
      <c r="X15" s="69">
        <v>100</v>
      </c>
      <c r="Y15" s="15"/>
      <c r="Z15" s="15"/>
      <c r="AA15" s="15"/>
      <c r="AB15" s="15"/>
      <c r="AC15" s="14">
        <f t="shared" si="2"/>
        <v>100</v>
      </c>
      <c r="AD15" s="69">
        <v>102</v>
      </c>
      <c r="AE15" s="69">
        <v>130</v>
      </c>
      <c r="AF15" s="15"/>
      <c r="AG15" s="15"/>
      <c r="AH15" s="15"/>
      <c r="AI15" s="14">
        <f t="shared" si="3"/>
        <v>232</v>
      </c>
      <c r="AJ15" s="15"/>
      <c r="AK15" s="15"/>
      <c r="AL15" s="15"/>
      <c r="AM15" s="15"/>
      <c r="AN15" s="15"/>
      <c r="AO15" s="14">
        <f t="shared" si="4"/>
        <v>0</v>
      </c>
      <c r="AP15" s="69">
        <v>112</v>
      </c>
      <c r="AQ15" s="69">
        <v>100</v>
      </c>
      <c r="AR15" s="69">
        <v>15</v>
      </c>
      <c r="AS15" s="69">
        <v>29</v>
      </c>
      <c r="AT15" s="16"/>
      <c r="AU15" s="16"/>
      <c r="AV15" s="16"/>
      <c r="AW15" s="14">
        <f t="shared" si="14"/>
        <v>256</v>
      </c>
      <c r="AX15" s="72">
        <v>130</v>
      </c>
      <c r="AY15" s="72">
        <v>10.6</v>
      </c>
      <c r="AZ15" s="72">
        <v>42</v>
      </c>
      <c r="BA15" s="17"/>
      <c r="BB15" s="17"/>
      <c r="BC15" s="14">
        <f t="shared" si="6"/>
        <v>182.6</v>
      </c>
      <c r="BD15" s="70">
        <v>59</v>
      </c>
      <c r="BE15" s="16"/>
      <c r="BF15" s="16"/>
      <c r="BG15" s="16"/>
      <c r="BH15" s="16"/>
      <c r="BI15" s="14">
        <f t="shared" si="7"/>
        <v>59</v>
      </c>
      <c r="BJ15" s="70">
        <v>175</v>
      </c>
      <c r="BK15" s="70">
        <v>130</v>
      </c>
      <c r="BL15" s="70">
        <v>23</v>
      </c>
      <c r="BM15" s="16"/>
      <c r="BN15" s="16"/>
      <c r="BO15" s="14">
        <f t="shared" si="8"/>
        <v>328</v>
      </c>
      <c r="BP15" s="69">
        <v>106</v>
      </c>
      <c r="BQ15" s="15"/>
      <c r="BR15" s="15"/>
      <c r="BS15" s="15"/>
      <c r="BT15" s="15"/>
      <c r="BU15" s="14">
        <f t="shared" si="10"/>
        <v>106</v>
      </c>
      <c r="BV15" s="69">
        <v>48</v>
      </c>
      <c r="BW15" s="69">
        <v>120</v>
      </c>
      <c r="BX15" s="69">
        <v>54</v>
      </c>
      <c r="BY15" s="15"/>
      <c r="BZ15" s="15"/>
      <c r="CA15" s="14">
        <f t="shared" si="11"/>
        <v>222</v>
      </c>
      <c r="CB15" s="18">
        <f t="shared" si="12"/>
        <v>188.1833333333333</v>
      </c>
      <c r="CC15" s="19">
        <v>180</v>
      </c>
      <c r="CD15" s="20">
        <f t="shared" si="13"/>
        <v>0.045462962962962816</v>
      </c>
    </row>
    <row r="16" spans="1:82" s="21" customFormat="1" ht="15.75">
      <c r="A16" s="14" t="s">
        <v>238</v>
      </c>
      <c r="B16" s="69"/>
      <c r="C16" s="69"/>
      <c r="D16" s="69"/>
      <c r="E16" s="69"/>
      <c r="F16" s="69"/>
      <c r="G16" s="69"/>
      <c r="H16" s="15"/>
      <c r="I16" s="15"/>
      <c r="J16" s="14">
        <f t="shared" si="9"/>
        <v>0</v>
      </c>
      <c r="K16" s="15"/>
      <c r="L16" s="15"/>
      <c r="M16" s="15"/>
      <c r="N16" s="15"/>
      <c r="O16" s="15"/>
      <c r="P16" s="15"/>
      <c r="Q16" s="14">
        <f t="shared" si="0"/>
        <v>0</v>
      </c>
      <c r="R16" s="69">
        <v>188</v>
      </c>
      <c r="S16" s="15"/>
      <c r="T16" s="15"/>
      <c r="U16" s="15"/>
      <c r="V16" s="15"/>
      <c r="W16" s="14">
        <f t="shared" si="1"/>
        <v>188</v>
      </c>
      <c r="X16" s="15"/>
      <c r="Y16" s="15"/>
      <c r="Z16" s="15"/>
      <c r="AA16" s="15"/>
      <c r="AB16" s="15"/>
      <c r="AC16" s="14">
        <f t="shared" si="2"/>
        <v>0</v>
      </c>
      <c r="AD16" s="69">
        <v>30</v>
      </c>
      <c r="AE16" s="15"/>
      <c r="AF16" s="15"/>
      <c r="AG16" s="15"/>
      <c r="AH16" s="15"/>
      <c r="AI16" s="14">
        <f t="shared" si="3"/>
        <v>30</v>
      </c>
      <c r="AJ16" s="15"/>
      <c r="AK16" s="15"/>
      <c r="AL16" s="15"/>
      <c r="AM16" s="15"/>
      <c r="AN16" s="15"/>
      <c r="AO16" s="14">
        <f t="shared" si="4"/>
        <v>0</v>
      </c>
      <c r="AP16" s="15"/>
      <c r="AQ16" s="15"/>
      <c r="AR16" s="15"/>
      <c r="AS16" s="15"/>
      <c r="AT16" s="15"/>
      <c r="AU16" s="15"/>
      <c r="AV16" s="15"/>
      <c r="AW16" s="14">
        <f t="shared" si="14"/>
        <v>0</v>
      </c>
      <c r="AX16" s="17"/>
      <c r="AY16" s="17"/>
      <c r="AZ16" s="17"/>
      <c r="BA16" s="17"/>
      <c r="BB16" s="17"/>
      <c r="BC16" s="14">
        <f t="shared" si="6"/>
        <v>0</v>
      </c>
      <c r="BD16" s="15"/>
      <c r="BE16" s="15"/>
      <c r="BF16" s="15"/>
      <c r="BG16" s="15"/>
      <c r="BH16" s="15"/>
      <c r="BI16" s="14">
        <f t="shared" si="7"/>
        <v>0</v>
      </c>
      <c r="BJ16" s="15"/>
      <c r="BK16" s="15"/>
      <c r="BL16" s="15"/>
      <c r="BM16" s="15"/>
      <c r="BN16" s="15"/>
      <c r="BO16" s="14">
        <f t="shared" si="8"/>
        <v>0</v>
      </c>
      <c r="BP16" s="69">
        <v>30</v>
      </c>
      <c r="BQ16" s="15"/>
      <c r="BR16" s="15"/>
      <c r="BS16" s="15"/>
      <c r="BT16" s="15"/>
      <c r="BU16" s="14">
        <f t="shared" si="10"/>
        <v>30</v>
      </c>
      <c r="BV16" s="69">
        <v>188</v>
      </c>
      <c r="BW16" s="15"/>
      <c r="BX16" s="15"/>
      <c r="BY16" s="15"/>
      <c r="BZ16" s="15"/>
      <c r="CA16" s="14">
        <f t="shared" si="11"/>
        <v>188</v>
      </c>
      <c r="CB16" s="18">
        <f t="shared" si="12"/>
        <v>36.333333333333336</v>
      </c>
      <c r="CC16" s="14">
        <v>36</v>
      </c>
      <c r="CD16" s="20">
        <f t="shared" si="13"/>
        <v>0.0092592592592593</v>
      </c>
    </row>
    <row r="17" spans="1:82" s="21" customFormat="1" ht="15.75">
      <c r="A17" s="14" t="s">
        <v>239</v>
      </c>
      <c r="B17" s="69">
        <v>109.3</v>
      </c>
      <c r="C17" s="69"/>
      <c r="D17" s="69"/>
      <c r="E17" s="69"/>
      <c r="F17" s="69"/>
      <c r="G17" s="69"/>
      <c r="H17" s="15"/>
      <c r="I17" s="15"/>
      <c r="J17" s="14">
        <f t="shared" si="9"/>
        <v>109.3</v>
      </c>
      <c r="K17" s="15">
        <v>44</v>
      </c>
      <c r="L17" s="15"/>
      <c r="M17" s="15"/>
      <c r="N17" s="15"/>
      <c r="O17" s="15"/>
      <c r="P17" s="15"/>
      <c r="Q17" s="14">
        <f t="shared" si="0"/>
        <v>44</v>
      </c>
      <c r="R17" s="15"/>
      <c r="S17" s="69">
        <v>116</v>
      </c>
      <c r="T17" s="15"/>
      <c r="U17" s="15"/>
      <c r="V17" s="15"/>
      <c r="W17" s="14">
        <f t="shared" si="1"/>
        <v>116</v>
      </c>
      <c r="X17" s="15"/>
      <c r="Y17" s="15"/>
      <c r="Z17" s="15"/>
      <c r="AA17" s="15"/>
      <c r="AB17" s="15"/>
      <c r="AC17" s="14">
        <f t="shared" si="2"/>
        <v>0</v>
      </c>
      <c r="AD17" s="15"/>
      <c r="AE17" s="15"/>
      <c r="AF17" s="15"/>
      <c r="AG17" s="15"/>
      <c r="AH17" s="15"/>
      <c r="AI17" s="14">
        <f t="shared" si="3"/>
        <v>0</v>
      </c>
      <c r="AJ17" s="69">
        <v>96</v>
      </c>
      <c r="AK17" s="15"/>
      <c r="AL17" s="15"/>
      <c r="AM17" s="15"/>
      <c r="AN17" s="15"/>
      <c r="AO17" s="14">
        <f t="shared" si="4"/>
        <v>96</v>
      </c>
      <c r="AP17" s="15"/>
      <c r="AQ17" s="15"/>
      <c r="AR17" s="15"/>
      <c r="AS17" s="15"/>
      <c r="AT17" s="15"/>
      <c r="AU17" s="15"/>
      <c r="AV17" s="15"/>
      <c r="AW17" s="14">
        <f t="shared" si="14"/>
        <v>0</v>
      </c>
      <c r="AX17" s="72">
        <v>85.4</v>
      </c>
      <c r="AY17" s="17"/>
      <c r="AZ17" s="17"/>
      <c r="BA17" s="17"/>
      <c r="BB17" s="17"/>
      <c r="BC17" s="14">
        <f t="shared" si="6"/>
        <v>85.4</v>
      </c>
      <c r="BD17" s="69">
        <v>135.9</v>
      </c>
      <c r="BE17" s="15"/>
      <c r="BF17" s="15"/>
      <c r="BG17" s="15"/>
      <c r="BH17" s="15"/>
      <c r="BI17" s="14">
        <f t="shared" si="7"/>
        <v>135.9</v>
      </c>
      <c r="BJ17" s="69">
        <v>116</v>
      </c>
      <c r="BK17" s="15"/>
      <c r="BL17" s="15"/>
      <c r="BM17" s="15"/>
      <c r="BN17" s="15"/>
      <c r="BO17" s="14">
        <f t="shared" si="8"/>
        <v>116</v>
      </c>
      <c r="BP17" s="69">
        <v>99.82</v>
      </c>
      <c r="BQ17" s="15"/>
      <c r="BR17" s="15"/>
      <c r="BS17" s="15"/>
      <c r="BT17" s="15"/>
      <c r="BU17" s="14">
        <f t="shared" si="10"/>
        <v>99.82</v>
      </c>
      <c r="BV17" s="15"/>
      <c r="BW17" s="15"/>
      <c r="BX17" s="15"/>
      <c r="BY17" s="15"/>
      <c r="BZ17" s="15"/>
      <c r="CA17" s="14">
        <f t="shared" si="11"/>
        <v>0</v>
      </c>
      <c r="CB17" s="18">
        <f t="shared" si="12"/>
        <v>66.86833333333334</v>
      </c>
      <c r="CC17" s="14">
        <v>63</v>
      </c>
      <c r="CD17" s="20">
        <f>CB17/CC17-1</f>
        <v>0.06140211640211657</v>
      </c>
    </row>
    <row r="18" spans="1:82" s="21" customFormat="1" ht="15.75">
      <c r="A18" s="14" t="s">
        <v>240</v>
      </c>
      <c r="B18" s="69"/>
      <c r="C18" s="69"/>
      <c r="D18" s="69"/>
      <c r="E18" s="69"/>
      <c r="F18" s="69"/>
      <c r="G18" s="69"/>
      <c r="H18" s="15"/>
      <c r="I18" s="15"/>
      <c r="J18" s="14">
        <f t="shared" si="9"/>
        <v>0</v>
      </c>
      <c r="K18" s="15">
        <v>96</v>
      </c>
      <c r="L18" s="15"/>
      <c r="M18" s="15"/>
      <c r="N18" s="15"/>
      <c r="O18" s="15"/>
      <c r="P18" s="15"/>
      <c r="Q18" s="14">
        <f t="shared" si="0"/>
        <v>96</v>
      </c>
      <c r="R18" s="69">
        <v>34</v>
      </c>
      <c r="S18" s="15"/>
      <c r="T18" s="15"/>
      <c r="U18" s="15"/>
      <c r="V18" s="15"/>
      <c r="W18" s="14">
        <f t="shared" si="1"/>
        <v>34</v>
      </c>
      <c r="X18" s="69">
        <v>87</v>
      </c>
      <c r="Y18" s="15"/>
      <c r="Z18" s="15"/>
      <c r="AA18" s="15"/>
      <c r="AB18" s="15"/>
      <c r="AC18" s="14">
        <f t="shared" si="2"/>
        <v>87</v>
      </c>
      <c r="AD18" s="15"/>
      <c r="AE18" s="15"/>
      <c r="AF18" s="15"/>
      <c r="AG18" s="15"/>
      <c r="AH18" s="15"/>
      <c r="AI18" s="14">
        <f t="shared" si="3"/>
        <v>0</v>
      </c>
      <c r="AJ18" s="69">
        <v>40</v>
      </c>
      <c r="AK18" s="15"/>
      <c r="AL18" s="15"/>
      <c r="AM18" s="15"/>
      <c r="AN18" s="15"/>
      <c r="AO18" s="14">
        <f t="shared" si="4"/>
        <v>40</v>
      </c>
      <c r="AP18" s="69">
        <v>132</v>
      </c>
      <c r="AQ18" s="15"/>
      <c r="AR18" s="15"/>
      <c r="AS18" s="15"/>
      <c r="AT18" s="15"/>
      <c r="AU18" s="15"/>
      <c r="AV18" s="15"/>
      <c r="AW18" s="14">
        <f t="shared" si="14"/>
        <v>132</v>
      </c>
      <c r="AX18" s="17"/>
      <c r="AY18" s="17"/>
      <c r="AZ18" s="17"/>
      <c r="BA18" s="17"/>
      <c r="BB18" s="17"/>
      <c r="BC18" s="14">
        <f t="shared" si="6"/>
        <v>0</v>
      </c>
      <c r="BD18" s="15"/>
      <c r="BE18" s="15"/>
      <c r="BF18" s="15"/>
      <c r="BG18" s="15"/>
      <c r="BH18" s="15"/>
      <c r="BI18" s="14">
        <f t="shared" si="7"/>
        <v>0</v>
      </c>
      <c r="BJ18" s="69">
        <v>53.75</v>
      </c>
      <c r="BK18" s="15"/>
      <c r="BL18" s="15"/>
      <c r="BM18" s="15"/>
      <c r="BN18" s="15"/>
      <c r="BO18" s="14">
        <f t="shared" si="8"/>
        <v>53.75</v>
      </c>
      <c r="BP18" s="69">
        <v>40</v>
      </c>
      <c r="BQ18" s="15"/>
      <c r="BR18" s="15"/>
      <c r="BS18" s="15"/>
      <c r="BT18" s="15"/>
      <c r="BU18" s="14">
        <f t="shared" si="10"/>
        <v>40</v>
      </c>
      <c r="BV18" s="69">
        <v>64.35</v>
      </c>
      <c r="BW18" s="15"/>
      <c r="BX18" s="15"/>
      <c r="BY18" s="15"/>
      <c r="BZ18" s="15"/>
      <c r="CA18" s="14">
        <f t="shared" si="11"/>
        <v>64.35</v>
      </c>
      <c r="CB18" s="18">
        <f t="shared" si="12"/>
        <v>45.59166666666667</v>
      </c>
      <c r="CC18" s="14">
        <v>48</v>
      </c>
      <c r="CD18" s="20">
        <f>CB18/CC18-1</f>
        <v>-0.05017361111111107</v>
      </c>
    </row>
    <row r="19" spans="1:82" s="21" customFormat="1" ht="15.75">
      <c r="A19" s="14" t="s">
        <v>241</v>
      </c>
      <c r="B19" s="69">
        <v>10</v>
      </c>
      <c r="C19" s="69"/>
      <c r="D19" s="69"/>
      <c r="E19" s="69"/>
      <c r="F19" s="69"/>
      <c r="G19" s="69"/>
      <c r="H19" s="15"/>
      <c r="I19" s="15"/>
      <c r="J19" s="14">
        <f t="shared" si="9"/>
        <v>10</v>
      </c>
      <c r="K19" s="15"/>
      <c r="L19" s="15"/>
      <c r="M19" s="15"/>
      <c r="N19" s="15"/>
      <c r="O19" s="15"/>
      <c r="P19" s="15"/>
      <c r="Q19" s="14">
        <f t="shared" si="0"/>
        <v>0</v>
      </c>
      <c r="R19" s="69">
        <v>6.9</v>
      </c>
      <c r="S19" s="15"/>
      <c r="T19" s="15"/>
      <c r="U19" s="15"/>
      <c r="V19" s="15"/>
      <c r="W19" s="14">
        <f t="shared" si="1"/>
        <v>6.9</v>
      </c>
      <c r="X19" s="69">
        <v>10</v>
      </c>
      <c r="Y19" s="15"/>
      <c r="Z19" s="15"/>
      <c r="AA19" s="15"/>
      <c r="AB19" s="15"/>
      <c r="AC19" s="14">
        <f t="shared" si="2"/>
        <v>10</v>
      </c>
      <c r="AD19" s="15"/>
      <c r="AE19" s="15"/>
      <c r="AF19" s="15"/>
      <c r="AG19" s="15"/>
      <c r="AH19" s="15"/>
      <c r="AI19" s="14">
        <f t="shared" si="3"/>
        <v>0</v>
      </c>
      <c r="AJ19" s="15"/>
      <c r="AK19" s="15"/>
      <c r="AL19" s="15"/>
      <c r="AM19" s="15"/>
      <c r="AN19" s="15"/>
      <c r="AO19" s="14">
        <f t="shared" si="4"/>
        <v>0</v>
      </c>
      <c r="AP19" s="69">
        <v>10</v>
      </c>
      <c r="AQ19" s="15"/>
      <c r="AR19" s="15"/>
      <c r="AS19" s="15"/>
      <c r="AT19" s="15"/>
      <c r="AU19" s="15"/>
      <c r="AV19" s="15"/>
      <c r="AW19" s="14">
        <f t="shared" si="14"/>
        <v>10</v>
      </c>
      <c r="AX19" s="17"/>
      <c r="AY19" s="72">
        <v>12.5</v>
      </c>
      <c r="AZ19" s="17"/>
      <c r="BA19" s="17"/>
      <c r="BB19" s="17"/>
      <c r="BC19" s="14">
        <f t="shared" si="6"/>
        <v>12.5</v>
      </c>
      <c r="BD19" s="69">
        <v>10</v>
      </c>
      <c r="BE19" s="15"/>
      <c r="BF19" s="15"/>
      <c r="BG19" s="15"/>
      <c r="BH19" s="15"/>
      <c r="BI19" s="14">
        <f t="shared" si="7"/>
        <v>10</v>
      </c>
      <c r="BJ19" s="15"/>
      <c r="BK19" s="15"/>
      <c r="BL19" s="15"/>
      <c r="BM19" s="15"/>
      <c r="BN19" s="15"/>
      <c r="BO19" s="14">
        <f t="shared" si="8"/>
        <v>0</v>
      </c>
      <c r="BP19" s="69">
        <v>10</v>
      </c>
      <c r="BQ19" s="15"/>
      <c r="BR19" s="15"/>
      <c r="BS19" s="15"/>
      <c r="BT19" s="15"/>
      <c r="BU19" s="14">
        <f t="shared" si="10"/>
        <v>10</v>
      </c>
      <c r="BV19" s="69">
        <v>7</v>
      </c>
      <c r="BW19" s="69">
        <v>10</v>
      </c>
      <c r="BX19" s="15"/>
      <c r="BY19" s="15"/>
      <c r="BZ19" s="15"/>
      <c r="CA19" s="14">
        <f t="shared" si="11"/>
        <v>17</v>
      </c>
      <c r="CB19" s="18">
        <f t="shared" si="12"/>
        <v>7.2</v>
      </c>
      <c r="CC19" s="14">
        <v>6</v>
      </c>
      <c r="CD19" s="20">
        <f t="shared" si="13"/>
        <v>0.19999999999999996</v>
      </c>
    </row>
    <row r="20" spans="1:82" s="21" customFormat="1" ht="15.75">
      <c r="A20" s="14" t="s">
        <v>242</v>
      </c>
      <c r="B20" s="69"/>
      <c r="C20" s="69"/>
      <c r="D20" s="69"/>
      <c r="E20" s="69"/>
      <c r="F20" s="69"/>
      <c r="G20" s="69"/>
      <c r="H20" s="15"/>
      <c r="I20" s="15"/>
      <c r="J20" s="14">
        <f t="shared" si="9"/>
        <v>0</v>
      </c>
      <c r="K20" s="15"/>
      <c r="L20" s="15"/>
      <c r="M20" s="15"/>
      <c r="N20" s="15"/>
      <c r="O20" s="15"/>
      <c r="P20" s="15"/>
      <c r="Q20" s="14">
        <f t="shared" si="0"/>
        <v>0</v>
      </c>
      <c r="R20" s="15"/>
      <c r="S20" s="15"/>
      <c r="T20" s="15"/>
      <c r="U20" s="15"/>
      <c r="V20" s="15"/>
      <c r="W20" s="14">
        <f t="shared" si="1"/>
        <v>0</v>
      </c>
      <c r="X20" s="15"/>
      <c r="Y20" s="15"/>
      <c r="Z20" s="15"/>
      <c r="AA20" s="15"/>
      <c r="AB20" s="15"/>
      <c r="AC20" s="14">
        <f t="shared" si="2"/>
        <v>0</v>
      </c>
      <c r="AD20" s="69">
        <v>16</v>
      </c>
      <c r="AE20" s="15"/>
      <c r="AF20" s="15"/>
      <c r="AG20" s="15"/>
      <c r="AH20" s="15"/>
      <c r="AI20" s="14">
        <f t="shared" si="3"/>
        <v>16</v>
      </c>
      <c r="AJ20" s="15"/>
      <c r="AK20" s="15"/>
      <c r="AL20" s="15"/>
      <c r="AM20" s="15"/>
      <c r="AN20" s="15"/>
      <c r="AO20" s="14">
        <f t="shared" si="4"/>
        <v>0</v>
      </c>
      <c r="AP20" s="69">
        <v>16</v>
      </c>
      <c r="AQ20" s="15"/>
      <c r="AR20" s="15"/>
      <c r="AS20" s="15"/>
      <c r="AT20" s="15"/>
      <c r="AU20" s="15"/>
      <c r="AV20" s="15"/>
      <c r="AW20" s="14">
        <f t="shared" si="14"/>
        <v>16</v>
      </c>
      <c r="AX20" s="72">
        <v>16</v>
      </c>
      <c r="AY20" s="17"/>
      <c r="AZ20" s="17"/>
      <c r="BA20" s="17"/>
      <c r="BB20" s="17"/>
      <c r="BC20" s="14">
        <f t="shared" si="6"/>
        <v>16</v>
      </c>
      <c r="BD20" s="15"/>
      <c r="BE20" s="15"/>
      <c r="BF20" s="15"/>
      <c r="BG20" s="15"/>
      <c r="BH20" s="15"/>
      <c r="BI20" s="14">
        <f t="shared" si="7"/>
        <v>0</v>
      </c>
      <c r="BJ20" s="69">
        <v>16</v>
      </c>
      <c r="BK20" s="15"/>
      <c r="BL20" s="15"/>
      <c r="BM20" s="15"/>
      <c r="BN20" s="15"/>
      <c r="BO20" s="14">
        <f t="shared" si="8"/>
        <v>16</v>
      </c>
      <c r="BP20" s="69">
        <v>16</v>
      </c>
      <c r="BQ20" s="15"/>
      <c r="BR20" s="15"/>
      <c r="BS20" s="15"/>
      <c r="BT20" s="15"/>
      <c r="BU20" s="14">
        <f t="shared" si="10"/>
        <v>16</v>
      </c>
      <c r="BV20" s="15"/>
      <c r="BW20" s="15"/>
      <c r="BX20" s="15"/>
      <c r="BY20" s="15"/>
      <c r="BZ20" s="15"/>
      <c r="CA20" s="14">
        <f t="shared" si="11"/>
        <v>0</v>
      </c>
      <c r="CB20" s="18">
        <f t="shared" si="12"/>
        <v>6.666666666666667</v>
      </c>
      <c r="CC20" s="14">
        <v>7</v>
      </c>
      <c r="CD20" s="20">
        <f>CB20/CC20-1</f>
        <v>-0.04761904761904756</v>
      </c>
    </row>
    <row r="21" spans="1:82" s="21" customFormat="1" ht="31.5">
      <c r="A21" s="14" t="s">
        <v>243</v>
      </c>
      <c r="B21" s="69"/>
      <c r="C21" s="69"/>
      <c r="D21" s="69"/>
      <c r="E21" s="69"/>
      <c r="F21" s="69"/>
      <c r="G21" s="69"/>
      <c r="H21" s="15"/>
      <c r="I21" s="15"/>
      <c r="J21" s="14">
        <f t="shared" si="9"/>
        <v>0</v>
      </c>
      <c r="K21" s="15"/>
      <c r="L21" s="15"/>
      <c r="M21" s="15"/>
      <c r="N21" s="15"/>
      <c r="O21" s="15"/>
      <c r="P21" s="15"/>
      <c r="Q21" s="14">
        <f t="shared" si="0"/>
        <v>0</v>
      </c>
      <c r="R21" s="15"/>
      <c r="S21" s="15"/>
      <c r="T21" s="15"/>
      <c r="U21" s="15"/>
      <c r="V21" s="15"/>
      <c r="W21" s="14">
        <f t="shared" si="1"/>
        <v>0</v>
      </c>
      <c r="X21" s="15"/>
      <c r="Y21" s="15"/>
      <c r="Z21" s="15"/>
      <c r="AA21" s="15"/>
      <c r="AB21" s="15"/>
      <c r="AC21" s="14">
        <f t="shared" si="2"/>
        <v>0</v>
      </c>
      <c r="AD21" s="69">
        <v>296.4</v>
      </c>
      <c r="AE21" s="15"/>
      <c r="AF21" s="15"/>
      <c r="AG21" s="15"/>
      <c r="AH21" s="15"/>
      <c r="AI21" s="14">
        <f t="shared" si="3"/>
        <v>296.4</v>
      </c>
      <c r="AJ21" s="15"/>
      <c r="AK21" s="15"/>
      <c r="AL21" s="15"/>
      <c r="AM21" s="15"/>
      <c r="AN21" s="15"/>
      <c r="AO21" s="14">
        <f t="shared" si="4"/>
        <v>0</v>
      </c>
      <c r="AP21" s="15"/>
      <c r="AQ21" s="15"/>
      <c r="AR21" s="15"/>
      <c r="AS21" s="15"/>
      <c r="AT21" s="15"/>
      <c r="AU21" s="15"/>
      <c r="AV21" s="15"/>
      <c r="AW21" s="14">
        <f t="shared" si="14"/>
        <v>0</v>
      </c>
      <c r="AX21" s="72">
        <v>220</v>
      </c>
      <c r="AY21" s="17"/>
      <c r="AZ21" s="17"/>
      <c r="BA21" s="17"/>
      <c r="BB21" s="17"/>
      <c r="BC21" s="14">
        <f t="shared" si="6"/>
        <v>220</v>
      </c>
      <c r="BD21" s="15"/>
      <c r="BE21" s="15"/>
      <c r="BF21" s="15"/>
      <c r="BG21" s="15"/>
      <c r="BH21" s="15"/>
      <c r="BI21" s="14">
        <f t="shared" si="7"/>
        <v>0</v>
      </c>
      <c r="BJ21" s="15"/>
      <c r="BK21" s="15"/>
      <c r="BL21" s="15"/>
      <c r="BM21" s="15"/>
      <c r="BN21" s="15"/>
      <c r="BO21" s="14">
        <f t="shared" si="8"/>
        <v>0</v>
      </c>
      <c r="BP21" s="15"/>
      <c r="BQ21" s="15"/>
      <c r="BR21" s="15"/>
      <c r="BS21" s="15"/>
      <c r="BT21" s="15"/>
      <c r="BU21" s="14">
        <f t="shared" si="10"/>
        <v>0</v>
      </c>
      <c r="BV21" s="15"/>
      <c r="BW21" s="15"/>
      <c r="BX21" s="15"/>
      <c r="BY21" s="15"/>
      <c r="BZ21" s="15"/>
      <c r="CA21" s="14">
        <f t="shared" si="11"/>
        <v>0</v>
      </c>
      <c r="CB21" s="18">
        <f t="shared" si="12"/>
        <v>43.03333333333333</v>
      </c>
      <c r="CC21" s="14">
        <v>45</v>
      </c>
      <c r="CD21" s="20">
        <f t="shared" si="13"/>
        <v>-0.0437037037037038</v>
      </c>
    </row>
    <row r="22" spans="1:82" s="21" customFormat="1" ht="31.5">
      <c r="A22" s="14" t="s">
        <v>244</v>
      </c>
      <c r="B22" s="69">
        <v>200</v>
      </c>
      <c r="C22" s="15"/>
      <c r="D22" s="15"/>
      <c r="E22" s="15"/>
      <c r="F22" s="15"/>
      <c r="G22" s="15"/>
      <c r="H22" s="15"/>
      <c r="I22" s="15"/>
      <c r="J22" s="14">
        <f t="shared" si="9"/>
        <v>200</v>
      </c>
      <c r="K22" s="15"/>
      <c r="L22" s="15"/>
      <c r="M22" s="15"/>
      <c r="N22" s="15"/>
      <c r="O22" s="15"/>
      <c r="P22" s="15"/>
      <c r="Q22" s="14">
        <f t="shared" si="0"/>
        <v>0</v>
      </c>
      <c r="R22" s="15"/>
      <c r="S22" s="15"/>
      <c r="T22" s="15"/>
      <c r="U22" s="15"/>
      <c r="V22" s="15"/>
      <c r="W22" s="14">
        <f t="shared" si="1"/>
        <v>0</v>
      </c>
      <c r="X22" s="69">
        <v>200</v>
      </c>
      <c r="Y22" s="15"/>
      <c r="Z22" s="15"/>
      <c r="AA22" s="15"/>
      <c r="AB22" s="15"/>
      <c r="AC22" s="14">
        <f t="shared" si="2"/>
        <v>200</v>
      </c>
      <c r="AD22" s="15"/>
      <c r="AE22" s="15"/>
      <c r="AF22" s="15"/>
      <c r="AG22" s="15"/>
      <c r="AH22" s="15"/>
      <c r="AI22" s="14">
        <f t="shared" si="3"/>
        <v>0</v>
      </c>
      <c r="AJ22" s="69">
        <v>200</v>
      </c>
      <c r="AK22" s="15"/>
      <c r="AL22" s="15"/>
      <c r="AM22" s="15"/>
      <c r="AN22" s="15"/>
      <c r="AO22" s="14">
        <f t="shared" si="4"/>
        <v>200</v>
      </c>
      <c r="AP22" s="15"/>
      <c r="AQ22" s="15"/>
      <c r="AR22" s="15"/>
      <c r="AS22" s="15"/>
      <c r="AT22" s="15"/>
      <c r="AU22" s="15"/>
      <c r="AV22" s="15"/>
      <c r="AW22" s="14">
        <f t="shared" si="14"/>
        <v>0</v>
      </c>
      <c r="AX22" s="17"/>
      <c r="AY22" s="17"/>
      <c r="AZ22" s="17"/>
      <c r="BA22" s="17"/>
      <c r="BB22" s="17"/>
      <c r="BC22" s="14">
        <f t="shared" si="6"/>
        <v>0</v>
      </c>
      <c r="BD22" s="69">
        <v>200</v>
      </c>
      <c r="BE22" s="15"/>
      <c r="BF22" s="15"/>
      <c r="BG22" s="15"/>
      <c r="BH22" s="15"/>
      <c r="BI22" s="14">
        <f t="shared" si="7"/>
        <v>200</v>
      </c>
      <c r="BJ22" s="15"/>
      <c r="BK22" s="15"/>
      <c r="BL22" s="15"/>
      <c r="BM22" s="15"/>
      <c r="BN22" s="15"/>
      <c r="BO22" s="14">
        <f t="shared" si="8"/>
        <v>0</v>
      </c>
      <c r="BP22" s="69">
        <v>200</v>
      </c>
      <c r="BQ22" s="15"/>
      <c r="BR22" s="15"/>
      <c r="BS22" s="15"/>
      <c r="BT22" s="15"/>
      <c r="BU22" s="14">
        <f t="shared" si="10"/>
        <v>200</v>
      </c>
      <c r="BV22" s="69">
        <v>200</v>
      </c>
      <c r="BW22" s="15"/>
      <c r="BX22" s="15"/>
      <c r="BY22" s="15"/>
      <c r="BZ22" s="15"/>
      <c r="CA22" s="14">
        <f t="shared" si="11"/>
        <v>200</v>
      </c>
      <c r="CB22" s="18">
        <f t="shared" si="12"/>
        <v>100</v>
      </c>
      <c r="CC22" s="14">
        <v>108</v>
      </c>
      <c r="CD22" s="20">
        <f t="shared" si="13"/>
        <v>-0.07407407407407407</v>
      </c>
    </row>
    <row r="23" spans="1:82" s="21" customFormat="1" ht="15.75">
      <c r="A23" s="14" t="s">
        <v>245</v>
      </c>
      <c r="B23" s="69"/>
      <c r="C23" s="15"/>
      <c r="D23" s="15"/>
      <c r="E23" s="15"/>
      <c r="F23" s="15"/>
      <c r="G23" s="15"/>
      <c r="H23" s="15"/>
      <c r="I23" s="15"/>
      <c r="J23" s="14">
        <f t="shared" si="9"/>
        <v>0</v>
      </c>
      <c r="K23" s="15">
        <v>200</v>
      </c>
      <c r="L23" s="15"/>
      <c r="M23" s="15"/>
      <c r="N23" s="15"/>
      <c r="O23" s="15"/>
      <c r="P23" s="15"/>
      <c r="Q23" s="14">
        <f t="shared" si="0"/>
        <v>200</v>
      </c>
      <c r="R23" s="69">
        <v>200</v>
      </c>
      <c r="S23" s="15"/>
      <c r="T23" s="15"/>
      <c r="U23" s="15"/>
      <c r="V23" s="15"/>
      <c r="W23" s="14">
        <f t="shared" si="1"/>
        <v>200</v>
      </c>
      <c r="X23" s="15"/>
      <c r="Y23" s="15"/>
      <c r="Z23" s="15"/>
      <c r="AA23" s="15"/>
      <c r="AB23" s="15"/>
      <c r="AC23" s="14">
        <f t="shared" si="2"/>
        <v>0</v>
      </c>
      <c r="AD23" s="69">
        <v>200</v>
      </c>
      <c r="AE23" s="15"/>
      <c r="AF23" s="15"/>
      <c r="AG23" s="15"/>
      <c r="AH23" s="15"/>
      <c r="AI23" s="14">
        <f t="shared" si="3"/>
        <v>200</v>
      </c>
      <c r="AJ23" s="15"/>
      <c r="AK23" s="15"/>
      <c r="AL23" s="15"/>
      <c r="AM23" s="15"/>
      <c r="AN23" s="15"/>
      <c r="AO23" s="14">
        <f t="shared" si="4"/>
        <v>0</v>
      </c>
      <c r="AP23" s="69">
        <v>200</v>
      </c>
      <c r="AQ23" s="15"/>
      <c r="AR23" s="15"/>
      <c r="AS23" s="15"/>
      <c r="AT23" s="15"/>
      <c r="AU23" s="15"/>
      <c r="AV23" s="15"/>
      <c r="AW23" s="14">
        <f t="shared" si="14"/>
        <v>200</v>
      </c>
      <c r="AX23" s="17"/>
      <c r="AY23" s="17"/>
      <c r="AZ23" s="17"/>
      <c r="BA23" s="17"/>
      <c r="BB23" s="17"/>
      <c r="BC23" s="14">
        <f t="shared" si="6"/>
        <v>0</v>
      </c>
      <c r="BD23" s="69">
        <v>200</v>
      </c>
      <c r="BE23" s="15"/>
      <c r="BF23" s="15"/>
      <c r="BG23" s="15"/>
      <c r="BH23" s="15"/>
      <c r="BI23" s="14">
        <f t="shared" si="7"/>
        <v>200</v>
      </c>
      <c r="BJ23" s="15"/>
      <c r="BK23" s="15"/>
      <c r="BL23" s="15"/>
      <c r="BM23" s="15"/>
      <c r="BN23" s="15"/>
      <c r="BO23" s="14">
        <f t="shared" si="8"/>
        <v>0</v>
      </c>
      <c r="BP23" s="69">
        <v>200</v>
      </c>
      <c r="BQ23" s="15"/>
      <c r="BR23" s="15"/>
      <c r="BS23" s="15"/>
      <c r="BT23" s="15"/>
      <c r="BU23" s="14">
        <f t="shared" si="10"/>
        <v>200</v>
      </c>
      <c r="BV23" s="69">
        <v>200</v>
      </c>
      <c r="BW23" s="15"/>
      <c r="BX23" s="15"/>
      <c r="BY23" s="15"/>
      <c r="BZ23" s="15"/>
      <c r="CA23" s="14">
        <f t="shared" si="11"/>
        <v>200</v>
      </c>
      <c r="CB23" s="18">
        <f t="shared" si="12"/>
        <v>116.66666666666667</v>
      </c>
      <c r="CC23" s="14">
        <v>120</v>
      </c>
      <c r="CD23" s="20">
        <f t="shared" si="13"/>
        <v>-0.02777777777777779</v>
      </c>
    </row>
    <row r="24" spans="1:82" ht="31.5">
      <c r="A24" s="7" t="s">
        <v>246</v>
      </c>
      <c r="B24" s="15"/>
      <c r="C24" s="15"/>
      <c r="D24" s="15"/>
      <c r="E24" s="15"/>
      <c r="F24" s="15"/>
      <c r="G24" s="15"/>
      <c r="H24" s="8"/>
      <c r="I24" s="8"/>
      <c r="J24" s="7">
        <f t="shared" si="9"/>
        <v>0</v>
      </c>
      <c r="K24" s="15"/>
      <c r="L24" s="15"/>
      <c r="M24" s="15"/>
      <c r="N24" s="15"/>
      <c r="O24" s="15"/>
      <c r="P24" s="8"/>
      <c r="Q24" s="7">
        <f t="shared" si="0"/>
        <v>0</v>
      </c>
      <c r="R24" s="8"/>
      <c r="S24" s="8"/>
      <c r="T24" s="8"/>
      <c r="U24" s="8"/>
      <c r="V24" s="8"/>
      <c r="W24" s="7">
        <f t="shared" si="1"/>
        <v>0</v>
      </c>
      <c r="X24" s="8"/>
      <c r="Y24" s="8"/>
      <c r="Z24" s="8"/>
      <c r="AA24" s="8"/>
      <c r="AB24" s="8"/>
      <c r="AC24" s="7">
        <f t="shared" si="2"/>
        <v>0</v>
      </c>
      <c r="AD24" s="15"/>
      <c r="AE24" s="15"/>
      <c r="AF24" s="15"/>
      <c r="AG24" s="15"/>
      <c r="AH24" s="8"/>
      <c r="AI24" s="7">
        <f t="shared" si="3"/>
        <v>0</v>
      </c>
      <c r="AJ24" s="69">
        <v>100</v>
      </c>
      <c r="AK24" s="15"/>
      <c r="AL24" s="15"/>
      <c r="AM24" s="15"/>
      <c r="AN24" s="8"/>
      <c r="AO24" s="7">
        <f t="shared" si="4"/>
        <v>100</v>
      </c>
      <c r="AP24" s="15"/>
      <c r="AQ24" s="15"/>
      <c r="AR24" s="15"/>
      <c r="AS24" s="15"/>
      <c r="AT24" s="15"/>
      <c r="AU24" s="8"/>
      <c r="AV24" s="8"/>
      <c r="AW24" s="7">
        <f t="shared" si="14"/>
        <v>0</v>
      </c>
      <c r="AX24" s="17"/>
      <c r="AY24" s="17"/>
      <c r="AZ24" s="17"/>
      <c r="BA24" s="17"/>
      <c r="BB24" s="11"/>
      <c r="BC24" s="7">
        <f t="shared" si="6"/>
        <v>0</v>
      </c>
      <c r="BD24" s="69">
        <v>39</v>
      </c>
      <c r="BE24" s="8"/>
      <c r="BF24" s="8"/>
      <c r="BG24" s="8"/>
      <c r="BH24" s="8"/>
      <c r="BI24" s="7">
        <f t="shared" si="7"/>
        <v>39</v>
      </c>
      <c r="BJ24" s="8"/>
      <c r="BK24" s="8"/>
      <c r="BL24" s="8"/>
      <c r="BM24" s="8"/>
      <c r="BN24" s="8"/>
      <c r="BO24" s="7">
        <f t="shared" si="8"/>
        <v>0</v>
      </c>
      <c r="BP24" s="15"/>
      <c r="BQ24" s="15"/>
      <c r="BR24" s="15"/>
      <c r="BS24" s="15"/>
      <c r="BT24" s="15"/>
      <c r="BU24" s="7">
        <f t="shared" si="10"/>
        <v>0</v>
      </c>
      <c r="BV24" s="15"/>
      <c r="BW24" s="15"/>
      <c r="BX24" s="15"/>
      <c r="BY24" s="15"/>
      <c r="BZ24" s="15"/>
      <c r="CA24" s="7">
        <f t="shared" si="11"/>
        <v>0</v>
      </c>
      <c r="CB24" s="9">
        <f t="shared" si="12"/>
        <v>11.583333333333334</v>
      </c>
      <c r="CC24" s="7">
        <v>12</v>
      </c>
      <c r="CD24" s="10">
        <f t="shared" si="13"/>
        <v>-0.03472222222222221</v>
      </c>
    </row>
    <row r="27" ht="31.5">
      <c r="A27" s="22" t="s">
        <v>267</v>
      </c>
    </row>
  </sheetData>
  <sheetProtection/>
  <mergeCells count="10">
    <mergeCell ref="B1:I1"/>
    <mergeCell ref="K1:P1"/>
    <mergeCell ref="R1:V1"/>
    <mergeCell ref="X1:AB1"/>
    <mergeCell ref="BD1:BH1"/>
    <mergeCell ref="BJ1:BN1"/>
    <mergeCell ref="AD1:AH1"/>
    <mergeCell ref="AJ1:AN1"/>
    <mergeCell ref="AP1:AV1"/>
    <mergeCell ref="AX1:B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7">
      <selection activeCell="A24" sqref="A24:O24"/>
    </sheetView>
  </sheetViews>
  <sheetFormatPr defaultColWidth="9.00390625" defaultRowHeight="12.75"/>
  <cols>
    <col min="1" max="1" width="9.75390625" style="29" customWidth="1"/>
    <col min="2" max="2" width="46.125" style="29" customWidth="1"/>
    <col min="3" max="3" width="9.125" style="42" customWidth="1"/>
    <col min="4" max="4" width="7.125" style="29" customWidth="1"/>
    <col min="5" max="5" width="7.00390625" style="29" customWidth="1"/>
    <col min="6" max="6" width="7.25390625" style="29" customWidth="1"/>
    <col min="7" max="7" width="10.003906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25390625" style="29" customWidth="1"/>
    <col min="12" max="12" width="7.375" style="29" customWidth="1"/>
    <col min="13" max="13" width="8.375" style="29" customWidth="1"/>
    <col min="14" max="14" width="7.25390625" style="29" customWidth="1"/>
    <col min="15" max="15" width="6.625" style="29" customWidth="1"/>
    <col min="16" max="16384" width="9.125" style="29" customWidth="1"/>
  </cols>
  <sheetData>
    <row r="1" ht="15.75">
      <c r="A1" s="29" t="s">
        <v>28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7.25" customHeight="1">
      <c r="A11" s="38" t="s">
        <v>48</v>
      </c>
      <c r="B11" s="39" t="s">
        <v>446</v>
      </c>
      <c r="C11" s="39">
        <v>200</v>
      </c>
      <c r="D11" s="48">
        <v>17.39</v>
      </c>
      <c r="E11" s="48">
        <v>35.49</v>
      </c>
      <c r="F11" s="48">
        <v>3.53</v>
      </c>
      <c r="G11" s="48">
        <v>401.85</v>
      </c>
      <c r="H11" s="48">
        <v>0.16</v>
      </c>
      <c r="I11" s="48">
        <v>0.47</v>
      </c>
      <c r="J11" s="48">
        <v>0.35</v>
      </c>
      <c r="K11" s="48">
        <v>1.38</v>
      </c>
      <c r="L11" s="48">
        <v>136.3</v>
      </c>
      <c r="M11" s="48">
        <v>289.8</v>
      </c>
      <c r="N11" s="48">
        <v>25.85</v>
      </c>
      <c r="O11" s="48">
        <v>3.06</v>
      </c>
    </row>
    <row r="12" spans="1:15" ht="17.25" customHeight="1">
      <c r="A12" s="38"/>
      <c r="B12" s="46" t="s">
        <v>447</v>
      </c>
      <c r="C12" s="3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7.25" customHeight="1">
      <c r="A13" s="38"/>
      <c r="B13" s="46" t="s">
        <v>448</v>
      </c>
      <c r="C13" s="3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7.25" customHeight="1">
      <c r="A14" s="38"/>
      <c r="B14" s="46" t="s">
        <v>302</v>
      </c>
      <c r="C14" s="3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7.25" customHeight="1">
      <c r="A15" s="38"/>
      <c r="B15" s="46" t="s">
        <v>449</v>
      </c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273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 t="s">
        <v>58</v>
      </c>
      <c r="B17" s="39" t="s">
        <v>59</v>
      </c>
      <c r="C17" s="39">
        <v>200</v>
      </c>
      <c r="D17" s="48">
        <v>3.2</v>
      </c>
      <c r="E17" s="48">
        <v>2.7</v>
      </c>
      <c r="F17" s="48">
        <v>15.9</v>
      </c>
      <c r="G17" s="48">
        <v>79</v>
      </c>
      <c r="H17" s="48">
        <v>0.04</v>
      </c>
      <c r="I17" s="48">
        <v>1.3</v>
      </c>
      <c r="J17" s="48">
        <v>0.02</v>
      </c>
      <c r="K17" s="48">
        <v>0</v>
      </c>
      <c r="L17" s="48">
        <v>126</v>
      </c>
      <c r="M17" s="48">
        <v>90</v>
      </c>
      <c r="N17" s="48">
        <v>14</v>
      </c>
      <c r="O17" s="48">
        <v>0.1</v>
      </c>
    </row>
    <row r="18" spans="1:15" ht="15.75">
      <c r="A18" s="38"/>
      <c r="B18" s="46" t="s">
        <v>60</v>
      </c>
      <c r="C18" s="3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38"/>
      <c r="B19" s="46" t="s">
        <v>61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62</v>
      </c>
      <c r="C20" s="3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38" t="s">
        <v>50</v>
      </c>
      <c r="B21" s="39" t="s">
        <v>51</v>
      </c>
      <c r="C21" s="39">
        <v>45</v>
      </c>
      <c r="D21" s="75">
        <v>3.375</v>
      </c>
      <c r="E21" s="75">
        <v>1.305</v>
      </c>
      <c r="F21" s="75">
        <v>23.13</v>
      </c>
      <c r="G21" s="75">
        <v>117.9</v>
      </c>
      <c r="H21" s="75">
        <v>0.045</v>
      </c>
      <c r="I21" s="75">
        <v>0</v>
      </c>
      <c r="J21" s="75">
        <v>0</v>
      </c>
      <c r="K21" s="75">
        <v>0.765</v>
      </c>
      <c r="L21" s="75">
        <v>8.55</v>
      </c>
      <c r="M21" s="75">
        <v>29.25</v>
      </c>
      <c r="N21" s="75">
        <v>5.85</v>
      </c>
      <c r="O21" s="75">
        <v>0.54</v>
      </c>
    </row>
    <row r="22" spans="1:15" ht="15" customHeight="1">
      <c r="A22" s="38" t="s">
        <v>405</v>
      </c>
      <c r="B22" s="39" t="s">
        <v>406</v>
      </c>
      <c r="C22" s="39">
        <v>15</v>
      </c>
      <c r="D22" s="75">
        <v>0.01</v>
      </c>
      <c r="E22" s="75">
        <v>12.38</v>
      </c>
      <c r="F22" s="75">
        <v>0.12</v>
      </c>
      <c r="G22" s="75">
        <v>112.2</v>
      </c>
      <c r="H22" s="75">
        <v>0</v>
      </c>
      <c r="I22" s="75">
        <v>0</v>
      </c>
      <c r="J22" s="75">
        <v>0.09</v>
      </c>
      <c r="K22" s="75">
        <v>0.15</v>
      </c>
      <c r="L22" s="75">
        <v>1.8</v>
      </c>
      <c r="M22" s="75">
        <v>2.85</v>
      </c>
      <c r="N22" s="75">
        <v>0</v>
      </c>
      <c r="O22" s="75">
        <v>0.03</v>
      </c>
    </row>
    <row r="23" spans="1:15" ht="15" customHeight="1">
      <c r="A23" s="38" t="s">
        <v>42</v>
      </c>
      <c r="B23" s="39" t="s">
        <v>41</v>
      </c>
      <c r="C23" s="39">
        <v>30</v>
      </c>
      <c r="D23" s="48">
        <v>1.98</v>
      </c>
      <c r="E23" s="48">
        <v>0.36</v>
      </c>
      <c r="F23" s="48">
        <v>10.02</v>
      </c>
      <c r="G23" s="48">
        <v>52.2</v>
      </c>
      <c r="H23" s="48">
        <v>0.054</v>
      </c>
      <c r="I23" s="48">
        <v>0</v>
      </c>
      <c r="J23" s="48">
        <v>0</v>
      </c>
      <c r="K23" s="48">
        <v>0.42</v>
      </c>
      <c r="L23" s="48">
        <v>10.5</v>
      </c>
      <c r="M23" s="48">
        <v>47.4</v>
      </c>
      <c r="N23" s="48">
        <v>14.1</v>
      </c>
      <c r="O23" s="48">
        <v>1.17</v>
      </c>
    </row>
    <row r="24" spans="1:15" ht="15.75">
      <c r="A24" s="38" t="s">
        <v>147</v>
      </c>
      <c r="B24" s="39" t="s">
        <v>148</v>
      </c>
      <c r="C24" s="64">
        <v>200</v>
      </c>
      <c r="D24" s="63">
        <v>0.8</v>
      </c>
      <c r="E24" s="63">
        <v>0.8</v>
      </c>
      <c r="F24" s="63">
        <v>19.6</v>
      </c>
      <c r="G24" s="63">
        <v>94</v>
      </c>
      <c r="H24" s="63">
        <v>0.06</v>
      </c>
      <c r="I24" s="63">
        <v>20</v>
      </c>
      <c r="J24" s="63">
        <v>0</v>
      </c>
      <c r="K24" s="63">
        <v>0</v>
      </c>
      <c r="L24" s="63">
        <v>32</v>
      </c>
      <c r="M24" s="63">
        <v>22</v>
      </c>
      <c r="N24" s="63">
        <v>18</v>
      </c>
      <c r="O24" s="63">
        <v>4.4</v>
      </c>
    </row>
    <row r="25" spans="1:15" ht="15.75">
      <c r="A25" s="38"/>
      <c r="B25" s="39" t="s">
        <v>25</v>
      </c>
      <c r="C25" s="44"/>
      <c r="D25" s="49">
        <f>SUM(D11:D24)</f>
        <v>26.755000000000003</v>
      </c>
      <c r="E25" s="49">
        <f aca="true" t="shared" si="0" ref="E25:O25">SUM(E11:E24)</f>
        <v>53.035000000000004</v>
      </c>
      <c r="F25" s="49">
        <f t="shared" si="0"/>
        <v>72.30000000000001</v>
      </c>
      <c r="G25" s="49">
        <f t="shared" si="0"/>
        <v>857.1500000000001</v>
      </c>
      <c r="H25" s="49">
        <f t="shared" si="0"/>
        <v>0.359</v>
      </c>
      <c r="I25" s="49">
        <f t="shared" si="0"/>
        <v>21.77</v>
      </c>
      <c r="J25" s="49">
        <f t="shared" si="0"/>
        <v>0.45999999999999996</v>
      </c>
      <c r="K25" s="49">
        <f t="shared" si="0"/>
        <v>2.715</v>
      </c>
      <c r="L25" s="49">
        <f t="shared" si="0"/>
        <v>315.15000000000003</v>
      </c>
      <c r="M25" s="49">
        <f t="shared" si="0"/>
        <v>481.3</v>
      </c>
      <c r="N25" s="49">
        <f t="shared" si="0"/>
        <v>77.80000000000001</v>
      </c>
      <c r="O25" s="49">
        <f t="shared" si="0"/>
        <v>9.3</v>
      </c>
    </row>
    <row r="26" spans="1:15" ht="15.75">
      <c r="A26" s="38"/>
      <c r="B26" s="38"/>
      <c r="C26" s="44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75">
      <c r="A27" s="38"/>
      <c r="B27" s="41" t="s">
        <v>26</v>
      </c>
      <c r="C27" s="44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89" t="s">
        <v>529</v>
      </c>
      <c r="B28" s="39" t="s">
        <v>530</v>
      </c>
      <c r="C28" s="39">
        <v>100</v>
      </c>
      <c r="D28" s="48">
        <v>0.85</v>
      </c>
      <c r="E28" s="48">
        <v>5.08</v>
      </c>
      <c r="F28" s="48">
        <v>3.31</v>
      </c>
      <c r="G28" s="48">
        <v>61.5</v>
      </c>
      <c r="H28" s="48">
        <v>0.02</v>
      </c>
      <c r="I28" s="48">
        <v>5.5</v>
      </c>
      <c r="J28" s="48">
        <v>0</v>
      </c>
      <c r="K28" s="48">
        <v>0</v>
      </c>
      <c r="L28" s="48">
        <v>13</v>
      </c>
      <c r="M28" s="48">
        <v>28</v>
      </c>
      <c r="N28" s="48">
        <v>13</v>
      </c>
      <c r="O28" s="48">
        <v>0.6</v>
      </c>
    </row>
    <row r="29" spans="1:15" ht="15.75">
      <c r="A29" s="86"/>
      <c r="B29" s="46" t="s">
        <v>531</v>
      </c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86"/>
      <c r="B30" s="46" t="s">
        <v>532</v>
      </c>
      <c r="C30" s="3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.75">
      <c r="A31" s="86"/>
      <c r="B31" s="46" t="s">
        <v>74</v>
      </c>
      <c r="C31" s="3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5.75">
      <c r="A32" s="47" t="s">
        <v>117</v>
      </c>
      <c r="B32" s="39" t="s">
        <v>118</v>
      </c>
      <c r="C32" s="39">
        <v>250</v>
      </c>
      <c r="D32" s="48">
        <v>2.3</v>
      </c>
      <c r="E32" s="48">
        <v>4.25</v>
      </c>
      <c r="F32" s="48">
        <v>15.12</v>
      </c>
      <c r="G32" s="48">
        <v>108</v>
      </c>
      <c r="H32" s="48">
        <v>0.19</v>
      </c>
      <c r="I32" s="48">
        <v>8.67</v>
      </c>
      <c r="J32" s="48">
        <v>0.04</v>
      </c>
      <c r="K32" s="48">
        <v>0.23</v>
      </c>
      <c r="L32" s="48">
        <v>19</v>
      </c>
      <c r="M32" s="48">
        <v>65.75</v>
      </c>
      <c r="N32" s="48">
        <v>25.5</v>
      </c>
      <c r="O32" s="48">
        <v>0.92</v>
      </c>
    </row>
    <row r="33" spans="1:15" ht="15.75">
      <c r="A33" s="46"/>
      <c r="B33" s="46" t="s">
        <v>119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46"/>
      <c r="B34" s="46" t="s">
        <v>120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>
      <c r="A35" s="46"/>
      <c r="B35" s="46" t="s">
        <v>121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46"/>
      <c r="B36" s="46" t="s">
        <v>40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46"/>
      <c r="B37" s="46" t="s">
        <v>122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46"/>
      <c r="B38" s="46" t="s">
        <v>73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46"/>
      <c r="B39" s="46" t="s">
        <v>52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46"/>
      <c r="B40" s="46" t="s">
        <v>123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46" t="s">
        <v>307</v>
      </c>
      <c r="B41" s="53" t="s">
        <v>308</v>
      </c>
      <c r="C41" s="39">
        <v>20</v>
      </c>
      <c r="D41" s="48">
        <v>5.8</v>
      </c>
      <c r="E41" s="48">
        <v>2.1</v>
      </c>
      <c r="F41" s="48">
        <v>0.14</v>
      </c>
      <c r="G41" s="48">
        <v>43</v>
      </c>
      <c r="H41" s="48">
        <v>0.012</v>
      </c>
      <c r="I41" s="48">
        <v>8</v>
      </c>
      <c r="J41" s="48">
        <v>0</v>
      </c>
      <c r="K41" s="48">
        <v>0.14</v>
      </c>
      <c r="L41" s="48">
        <v>2.86</v>
      </c>
      <c r="M41" s="48">
        <v>44.17</v>
      </c>
      <c r="N41" s="48">
        <v>6.4</v>
      </c>
      <c r="O41" s="48">
        <v>0.37</v>
      </c>
    </row>
    <row r="42" spans="1:15" ht="15.75">
      <c r="A42" s="46"/>
      <c r="B42" s="46" t="s">
        <v>309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46"/>
      <c r="B43" s="46" t="s">
        <v>310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46"/>
      <c r="B44" s="46" t="s">
        <v>311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38" t="s">
        <v>540</v>
      </c>
      <c r="B45" s="39" t="s">
        <v>541</v>
      </c>
      <c r="C45" s="39">
        <v>120</v>
      </c>
      <c r="D45" s="75">
        <v>16.08</v>
      </c>
      <c r="E45" s="75">
        <v>8.64</v>
      </c>
      <c r="F45" s="75">
        <v>3.72</v>
      </c>
      <c r="G45" s="75">
        <v>154.8</v>
      </c>
      <c r="H45" s="75">
        <v>0.084</v>
      </c>
      <c r="I45" s="75">
        <v>1.44</v>
      </c>
      <c r="J45" s="90">
        <v>0.024</v>
      </c>
      <c r="K45" s="75">
        <v>4.68</v>
      </c>
      <c r="L45" s="75">
        <v>55.2</v>
      </c>
      <c r="M45" s="75">
        <v>174</v>
      </c>
      <c r="N45" s="75">
        <v>26.4</v>
      </c>
      <c r="O45" s="75">
        <v>0.6</v>
      </c>
    </row>
    <row r="46" spans="1:15" ht="15.75">
      <c r="A46" s="38"/>
      <c r="B46" s="46" t="s">
        <v>544</v>
      </c>
      <c r="C46" s="3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ht="15.75">
      <c r="A47" s="38"/>
      <c r="B47" s="46" t="s">
        <v>545</v>
      </c>
      <c r="C47" s="3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5.75">
      <c r="A48" s="38"/>
      <c r="B48" s="46" t="s">
        <v>546</v>
      </c>
      <c r="C48" s="3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5.75">
      <c r="A49" s="38"/>
      <c r="B49" s="46" t="s">
        <v>547</v>
      </c>
      <c r="C49" s="3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ht="15.75">
      <c r="A50" s="38"/>
      <c r="B50" s="46" t="s">
        <v>548</v>
      </c>
      <c r="C50" s="3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5.75">
      <c r="A51" s="38" t="s">
        <v>55</v>
      </c>
      <c r="B51" s="39" t="s">
        <v>56</v>
      </c>
      <c r="C51" s="39">
        <v>180</v>
      </c>
      <c r="D51" s="48">
        <v>3.78</v>
      </c>
      <c r="E51" s="48">
        <v>7.92</v>
      </c>
      <c r="F51" s="48">
        <v>19.62</v>
      </c>
      <c r="G51" s="48">
        <v>165.6</v>
      </c>
      <c r="H51" s="48">
        <v>0.162</v>
      </c>
      <c r="I51" s="48">
        <v>6.12</v>
      </c>
      <c r="J51" s="48">
        <v>0.054</v>
      </c>
      <c r="K51" s="48">
        <v>0.18</v>
      </c>
      <c r="L51" s="48">
        <v>46.8</v>
      </c>
      <c r="M51" s="48">
        <v>102.6</v>
      </c>
      <c r="N51" s="48">
        <v>34.2</v>
      </c>
      <c r="O51" s="48">
        <v>1.26</v>
      </c>
    </row>
    <row r="52" spans="1:15" ht="15.75">
      <c r="A52" s="38"/>
      <c r="B52" s="46" t="s">
        <v>201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202</v>
      </c>
      <c r="C53" s="3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/>
      <c r="B54" s="46" t="s">
        <v>203</v>
      </c>
      <c r="C54" s="3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 t="s">
        <v>43</v>
      </c>
      <c r="B55" s="39" t="s">
        <v>44</v>
      </c>
      <c r="C55" s="68" t="s">
        <v>45</v>
      </c>
      <c r="D55" s="63">
        <v>0.5</v>
      </c>
      <c r="E55" s="63">
        <v>0</v>
      </c>
      <c r="F55" s="63">
        <v>27</v>
      </c>
      <c r="G55" s="63">
        <v>110</v>
      </c>
      <c r="H55" s="63">
        <v>0.01</v>
      </c>
      <c r="I55" s="63">
        <v>0.5</v>
      </c>
      <c r="J55" s="63">
        <v>0</v>
      </c>
      <c r="K55" s="63">
        <v>0</v>
      </c>
      <c r="L55" s="63">
        <v>28</v>
      </c>
      <c r="M55" s="63">
        <v>19</v>
      </c>
      <c r="N55" s="63">
        <v>7</v>
      </c>
      <c r="O55" s="63">
        <v>1.5</v>
      </c>
    </row>
    <row r="56" spans="1:15" ht="15.75">
      <c r="A56" s="38"/>
      <c r="B56" s="46" t="s">
        <v>46</v>
      </c>
      <c r="C56" s="64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5.75">
      <c r="A57" s="38"/>
      <c r="B57" s="46" t="s">
        <v>47</v>
      </c>
      <c r="C57" s="64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5.75">
      <c r="A58" s="38"/>
      <c r="B58" s="39"/>
      <c r="C58" s="64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5.75">
      <c r="A59" s="78" t="s">
        <v>128</v>
      </c>
      <c r="B59" s="76" t="s">
        <v>386</v>
      </c>
      <c r="C59" s="85" t="s">
        <v>494</v>
      </c>
      <c r="D59" s="95">
        <v>4.7</v>
      </c>
      <c r="E59" s="95">
        <v>4.8</v>
      </c>
      <c r="F59" s="95">
        <v>33.9</v>
      </c>
      <c r="G59" s="95">
        <v>198</v>
      </c>
      <c r="H59" s="95">
        <v>0.06</v>
      </c>
      <c r="I59" s="95">
        <v>0</v>
      </c>
      <c r="J59" s="95">
        <v>0.04</v>
      </c>
      <c r="K59" s="95">
        <v>0.7</v>
      </c>
      <c r="L59" s="95">
        <v>9</v>
      </c>
      <c r="M59" s="95">
        <v>37</v>
      </c>
      <c r="N59" s="95">
        <v>6</v>
      </c>
      <c r="O59" s="95">
        <v>0.5</v>
      </c>
    </row>
    <row r="60" spans="1:15" ht="19.5" customHeight="1">
      <c r="A60" s="38" t="s">
        <v>42</v>
      </c>
      <c r="B60" s="39" t="s">
        <v>41</v>
      </c>
      <c r="C60" s="64">
        <v>40</v>
      </c>
      <c r="D60" s="63">
        <v>2.64</v>
      </c>
      <c r="E60" s="63">
        <v>0.48</v>
      </c>
      <c r="F60" s="63">
        <v>13.36</v>
      </c>
      <c r="G60" s="63">
        <v>69.6</v>
      </c>
      <c r="H60" s="63">
        <v>0.072</v>
      </c>
      <c r="I60" s="63">
        <v>0</v>
      </c>
      <c r="J60" s="63">
        <v>0</v>
      </c>
      <c r="K60" s="63">
        <v>0.56</v>
      </c>
      <c r="L60" s="63">
        <v>14</v>
      </c>
      <c r="M60" s="63">
        <v>63.2</v>
      </c>
      <c r="N60" s="63">
        <v>18.8</v>
      </c>
      <c r="O60" s="63">
        <v>1.56</v>
      </c>
    </row>
    <row r="61" spans="1:15" ht="15.75">
      <c r="A61" s="38"/>
      <c r="B61" s="39" t="s">
        <v>25</v>
      </c>
      <c r="C61" s="44"/>
      <c r="D61" s="49">
        <f>SUM(D28:D60)</f>
        <v>36.65</v>
      </c>
      <c r="E61" s="49">
        <f aca="true" t="shared" si="1" ref="E61:O61">SUM(E28:E60)</f>
        <v>33.269999999999996</v>
      </c>
      <c r="F61" s="49">
        <f t="shared" si="1"/>
        <v>116.17</v>
      </c>
      <c r="G61" s="49">
        <f t="shared" si="1"/>
        <v>910.5</v>
      </c>
      <c r="H61" s="49">
        <f t="shared" si="1"/>
        <v>0.61</v>
      </c>
      <c r="I61" s="49">
        <f t="shared" si="1"/>
        <v>30.230000000000004</v>
      </c>
      <c r="J61" s="49">
        <f t="shared" si="1"/>
        <v>0.158</v>
      </c>
      <c r="K61" s="49">
        <f t="shared" si="1"/>
        <v>6.49</v>
      </c>
      <c r="L61" s="49">
        <f t="shared" si="1"/>
        <v>187.86</v>
      </c>
      <c r="M61" s="49">
        <f t="shared" si="1"/>
        <v>533.72</v>
      </c>
      <c r="N61" s="49">
        <f t="shared" si="1"/>
        <v>137.3</v>
      </c>
      <c r="O61" s="49">
        <f t="shared" si="1"/>
        <v>7.3100000000000005</v>
      </c>
    </row>
    <row r="62" spans="1:15" ht="15.75">
      <c r="A62" s="38"/>
      <c r="B62" s="39" t="s">
        <v>404</v>
      </c>
      <c r="C62" s="44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5.75">
      <c r="A63" s="83" t="s">
        <v>504</v>
      </c>
      <c r="B63" s="39" t="s">
        <v>423</v>
      </c>
      <c r="C63" s="68" t="s">
        <v>45</v>
      </c>
      <c r="D63" s="63">
        <v>0.1</v>
      </c>
      <c r="E63" s="63">
        <v>0</v>
      </c>
      <c r="F63" s="63">
        <v>15</v>
      </c>
      <c r="G63" s="63">
        <v>60</v>
      </c>
      <c r="H63" s="63">
        <v>0</v>
      </c>
      <c r="I63" s="63">
        <v>0</v>
      </c>
      <c r="J63" s="63">
        <v>0</v>
      </c>
      <c r="K63" s="63">
        <v>0</v>
      </c>
      <c r="L63" s="63">
        <v>11</v>
      </c>
      <c r="M63" s="63">
        <v>3</v>
      </c>
      <c r="N63" s="63">
        <v>1</v>
      </c>
      <c r="O63" s="63">
        <v>0.3</v>
      </c>
    </row>
    <row r="64" spans="1:15" ht="15.75">
      <c r="A64" s="38"/>
      <c r="B64" s="46" t="s">
        <v>413</v>
      </c>
      <c r="C64" s="68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ht="15.75">
      <c r="A65" s="38"/>
      <c r="B65" s="46" t="s">
        <v>414</v>
      </c>
      <c r="C65" s="68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ht="15.75">
      <c r="A66" s="83" t="s">
        <v>508</v>
      </c>
      <c r="B66" s="39" t="s">
        <v>509</v>
      </c>
      <c r="C66" s="64">
        <v>60</v>
      </c>
      <c r="D66" s="63">
        <v>8.37</v>
      </c>
      <c r="E66" s="63">
        <v>4.3</v>
      </c>
      <c r="F66" s="63">
        <v>25.33</v>
      </c>
      <c r="G66" s="63">
        <v>172.99</v>
      </c>
      <c r="H66" s="63">
        <v>0.06</v>
      </c>
      <c r="I66" s="63">
        <v>0.14</v>
      </c>
      <c r="J66" s="63">
        <v>0.04</v>
      </c>
      <c r="K66" s="63">
        <v>0.61</v>
      </c>
      <c r="L66" s="63">
        <v>50.59</v>
      </c>
      <c r="M66" s="63">
        <v>91.12</v>
      </c>
      <c r="N66" s="63">
        <v>11.6</v>
      </c>
      <c r="O66" s="63">
        <v>0.57</v>
      </c>
    </row>
    <row r="67" spans="1:15" ht="15.75">
      <c r="A67" s="83"/>
      <c r="B67" s="39" t="s">
        <v>25</v>
      </c>
      <c r="C67" s="64"/>
      <c r="D67" s="74">
        <f>D63+D66</f>
        <v>8.469999999999999</v>
      </c>
      <c r="E67" s="74">
        <f aca="true" t="shared" si="2" ref="E67:O67">E63+E66</f>
        <v>4.3</v>
      </c>
      <c r="F67" s="74">
        <f t="shared" si="2"/>
        <v>40.33</v>
      </c>
      <c r="G67" s="74">
        <f t="shared" si="2"/>
        <v>232.99</v>
      </c>
      <c r="H67" s="74">
        <f t="shared" si="2"/>
        <v>0.06</v>
      </c>
      <c r="I67" s="74">
        <f t="shared" si="2"/>
        <v>0.14</v>
      </c>
      <c r="J67" s="74">
        <f t="shared" si="2"/>
        <v>0.04</v>
      </c>
      <c r="K67" s="74">
        <f t="shared" si="2"/>
        <v>0.61</v>
      </c>
      <c r="L67" s="74">
        <f t="shared" si="2"/>
        <v>61.59</v>
      </c>
      <c r="M67" s="74">
        <f t="shared" si="2"/>
        <v>94.12</v>
      </c>
      <c r="N67" s="74">
        <f t="shared" si="2"/>
        <v>12.6</v>
      </c>
      <c r="O67" s="74">
        <f t="shared" si="2"/>
        <v>0.8699999999999999</v>
      </c>
    </row>
    <row r="68" spans="1:15" ht="15.75">
      <c r="A68" s="38"/>
      <c r="B68" s="39" t="s">
        <v>27</v>
      </c>
      <c r="C68" s="39"/>
      <c r="D68" s="49">
        <f>D25+D61+D67</f>
        <v>71.875</v>
      </c>
      <c r="E68" s="49">
        <f aca="true" t="shared" si="3" ref="E68:O68">E25+E61+E67</f>
        <v>90.605</v>
      </c>
      <c r="F68" s="49">
        <f t="shared" si="3"/>
        <v>228.8</v>
      </c>
      <c r="G68" s="49">
        <f t="shared" si="3"/>
        <v>2000.64</v>
      </c>
      <c r="H68" s="49">
        <f t="shared" si="3"/>
        <v>1.029</v>
      </c>
      <c r="I68" s="49">
        <f t="shared" si="3"/>
        <v>52.14</v>
      </c>
      <c r="J68" s="49">
        <f t="shared" si="3"/>
        <v>0.658</v>
      </c>
      <c r="K68" s="49">
        <f t="shared" si="3"/>
        <v>9.815</v>
      </c>
      <c r="L68" s="49">
        <f t="shared" si="3"/>
        <v>564.6</v>
      </c>
      <c r="M68" s="49">
        <f t="shared" si="3"/>
        <v>1109.1399999999999</v>
      </c>
      <c r="N68" s="49">
        <f t="shared" si="3"/>
        <v>227.70000000000002</v>
      </c>
      <c r="O68" s="49">
        <f t="shared" si="3"/>
        <v>17.48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4" r:id="rId1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43">
      <selection activeCell="D74" sqref="D74:O74"/>
    </sheetView>
  </sheetViews>
  <sheetFormatPr defaultColWidth="9.00390625" defaultRowHeight="12.75"/>
  <cols>
    <col min="1" max="1" width="10.25390625" style="29" customWidth="1"/>
    <col min="2" max="2" width="37.875" style="29" customWidth="1"/>
    <col min="3" max="3" width="10.625" style="42" customWidth="1"/>
    <col min="4" max="4" width="7.125" style="29" customWidth="1"/>
    <col min="5" max="5" width="7.00390625" style="29" customWidth="1"/>
    <col min="6" max="6" width="7.25390625" style="29" customWidth="1"/>
    <col min="7" max="7" width="10.125" style="29" customWidth="1"/>
    <col min="8" max="8" width="6.25390625" style="29" customWidth="1"/>
    <col min="9" max="9" width="7.00390625" style="29" customWidth="1"/>
    <col min="10" max="10" width="6.375" style="29" customWidth="1"/>
    <col min="11" max="11" width="6.625" style="29" customWidth="1"/>
    <col min="12" max="12" width="7.375" style="29" customWidth="1"/>
    <col min="13" max="13" width="8.125" style="29" customWidth="1"/>
    <col min="14" max="14" width="7.75390625" style="29" customWidth="1"/>
    <col min="15" max="15" width="6.25390625" style="29" customWidth="1"/>
    <col min="16" max="16384" width="9.125" style="29" customWidth="1"/>
  </cols>
  <sheetData>
    <row r="1" ht="15.75">
      <c r="A1" s="29" t="s">
        <v>160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5" ht="16.5" thickBot="1"/>
    <row r="6" spans="1:15" ht="16.5" thickBot="1">
      <c r="A6" s="30" t="s">
        <v>2</v>
      </c>
      <c r="B6" s="31" t="s">
        <v>3</v>
      </c>
      <c r="C6" s="30" t="s">
        <v>5</v>
      </c>
      <c r="D6" s="103" t="s">
        <v>23</v>
      </c>
      <c r="E6" s="103"/>
      <c r="F6" s="103"/>
      <c r="G6" s="30" t="s">
        <v>10</v>
      </c>
      <c r="H6" s="103" t="s">
        <v>13</v>
      </c>
      <c r="I6" s="103"/>
      <c r="J6" s="103"/>
      <c r="K6" s="104"/>
      <c r="L6" s="105" t="s">
        <v>18</v>
      </c>
      <c r="M6" s="106"/>
      <c r="N6" s="106"/>
      <c r="O6" s="107"/>
    </row>
    <row r="7" spans="1:15" ht="15.75">
      <c r="A7" s="32"/>
      <c r="B7" s="33" t="s">
        <v>4</v>
      </c>
      <c r="C7" s="32" t="s">
        <v>6</v>
      </c>
      <c r="D7" s="31" t="s">
        <v>7</v>
      </c>
      <c r="E7" s="30" t="s">
        <v>8</v>
      </c>
      <c r="F7" s="31" t="s">
        <v>9</v>
      </c>
      <c r="G7" s="32" t="s">
        <v>11</v>
      </c>
      <c r="H7" s="31" t="s">
        <v>14</v>
      </c>
      <c r="I7" s="30" t="s">
        <v>15</v>
      </c>
      <c r="J7" s="31" t="s">
        <v>16</v>
      </c>
      <c r="K7" s="30" t="s">
        <v>17</v>
      </c>
      <c r="L7" s="33" t="s">
        <v>19</v>
      </c>
      <c r="M7" s="32" t="s">
        <v>20</v>
      </c>
      <c r="N7" s="33" t="s">
        <v>21</v>
      </c>
      <c r="O7" s="32" t="s">
        <v>22</v>
      </c>
    </row>
    <row r="8" spans="1:15" ht="16.5" thickBot="1">
      <c r="A8" s="32"/>
      <c r="B8" s="33"/>
      <c r="C8" s="32"/>
      <c r="D8" s="34"/>
      <c r="E8" s="35"/>
      <c r="F8" s="34"/>
      <c r="G8" s="32" t="s">
        <v>12</v>
      </c>
      <c r="H8" s="34"/>
      <c r="I8" s="35"/>
      <c r="J8" s="34"/>
      <c r="K8" s="35"/>
      <c r="L8" s="33"/>
      <c r="M8" s="32"/>
      <c r="N8" s="33"/>
      <c r="O8" s="32"/>
    </row>
    <row r="9" spans="1:15" ht="15.75">
      <c r="A9" s="30">
        <v>1</v>
      </c>
      <c r="B9" s="31"/>
      <c r="C9" s="30">
        <v>3</v>
      </c>
      <c r="D9" s="31">
        <v>4</v>
      </c>
      <c r="E9" s="30">
        <v>5</v>
      </c>
      <c r="F9" s="31">
        <v>6</v>
      </c>
      <c r="G9" s="30">
        <v>7</v>
      </c>
      <c r="H9" s="31">
        <v>8</v>
      </c>
      <c r="I9" s="30">
        <v>9</v>
      </c>
      <c r="J9" s="31">
        <v>10</v>
      </c>
      <c r="K9" s="30">
        <v>11</v>
      </c>
      <c r="L9" s="31">
        <v>12</v>
      </c>
      <c r="M9" s="30">
        <v>13</v>
      </c>
      <c r="N9" s="31">
        <v>14</v>
      </c>
      <c r="O9" s="30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496</v>
      </c>
      <c r="B11" s="39" t="s">
        <v>497</v>
      </c>
      <c r="C11" s="45" t="s">
        <v>45</v>
      </c>
      <c r="D11" s="48">
        <v>7.4</v>
      </c>
      <c r="E11" s="48">
        <v>12.2</v>
      </c>
      <c r="F11" s="48">
        <v>25.4</v>
      </c>
      <c r="G11" s="48">
        <v>282</v>
      </c>
      <c r="H11" s="48">
        <v>0.2</v>
      </c>
      <c r="I11" s="48">
        <v>6.4</v>
      </c>
      <c r="J11" s="48">
        <v>0.12</v>
      </c>
      <c r="K11" s="48">
        <v>0.6</v>
      </c>
      <c r="L11" s="48">
        <v>34</v>
      </c>
      <c r="M11" s="48">
        <v>146</v>
      </c>
      <c r="N11" s="48">
        <v>42</v>
      </c>
      <c r="O11" s="48">
        <v>1.8</v>
      </c>
    </row>
    <row r="12" spans="1:15" ht="15.75">
      <c r="A12" s="38"/>
      <c r="B12" s="46" t="s">
        <v>498</v>
      </c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38"/>
      <c r="B13" s="46" t="s">
        <v>499</v>
      </c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500</v>
      </c>
      <c r="C14" s="45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501</v>
      </c>
      <c r="C15" s="45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502</v>
      </c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/>
      <c r="B17" s="46"/>
      <c r="C17" s="3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38" t="s">
        <v>33</v>
      </c>
      <c r="B18" s="39" t="s">
        <v>34</v>
      </c>
      <c r="C18" s="45" t="s">
        <v>45</v>
      </c>
      <c r="D18" s="48">
        <v>5</v>
      </c>
      <c r="E18" s="48">
        <v>4.4</v>
      </c>
      <c r="F18" s="48">
        <v>31.7</v>
      </c>
      <c r="G18" s="48">
        <v>186</v>
      </c>
      <c r="H18" s="48">
        <v>0.06</v>
      </c>
      <c r="I18" s="48">
        <v>1.7</v>
      </c>
      <c r="J18" s="48">
        <v>0.03</v>
      </c>
      <c r="K18" s="48">
        <v>0</v>
      </c>
      <c r="L18" s="48">
        <v>163</v>
      </c>
      <c r="M18" s="48">
        <v>150</v>
      </c>
      <c r="N18" s="48">
        <v>39</v>
      </c>
      <c r="O18" s="48">
        <v>1.3</v>
      </c>
    </row>
    <row r="19" spans="1:15" ht="15.75">
      <c r="A19" s="38"/>
      <c r="B19" s="46" t="s">
        <v>35</v>
      </c>
      <c r="C19" s="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36</v>
      </c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38"/>
      <c r="B21" s="46" t="s">
        <v>37</v>
      </c>
      <c r="C21" s="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5.75">
      <c r="A22" s="47" t="s">
        <v>126</v>
      </c>
      <c r="B22" s="39" t="s">
        <v>127</v>
      </c>
      <c r="C22" s="39">
        <v>35</v>
      </c>
      <c r="D22" s="48">
        <v>5</v>
      </c>
      <c r="E22" s="48">
        <v>8.1</v>
      </c>
      <c r="F22" s="48">
        <v>7.4</v>
      </c>
      <c r="G22" s="48">
        <v>123</v>
      </c>
      <c r="H22" s="48">
        <v>0.02</v>
      </c>
      <c r="I22" s="48">
        <v>0.1</v>
      </c>
      <c r="J22" s="48">
        <v>0.06</v>
      </c>
      <c r="K22" s="48">
        <v>0.3</v>
      </c>
      <c r="L22" s="48">
        <v>137</v>
      </c>
      <c r="M22" s="48">
        <v>99</v>
      </c>
      <c r="N22" s="48">
        <v>10</v>
      </c>
      <c r="O22" s="48">
        <v>0.3</v>
      </c>
    </row>
    <row r="23" spans="1:15" ht="15.75">
      <c r="A23" s="46"/>
      <c r="B23" s="46" t="s">
        <v>288</v>
      </c>
      <c r="C23" s="3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46"/>
      <c r="B24" s="46" t="s">
        <v>157</v>
      </c>
      <c r="C24" s="3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38"/>
      <c r="B25" s="46" t="s">
        <v>158</v>
      </c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5.75">
      <c r="A26" s="38" t="s">
        <v>161</v>
      </c>
      <c r="B26" s="39" t="s">
        <v>533</v>
      </c>
      <c r="C26" s="45" t="s">
        <v>426</v>
      </c>
      <c r="D26" s="48">
        <v>2.256</v>
      </c>
      <c r="E26" s="48">
        <v>2.94</v>
      </c>
      <c r="F26" s="48">
        <v>22.32</v>
      </c>
      <c r="G26" s="48">
        <v>125.1</v>
      </c>
      <c r="H26" s="48">
        <v>0.024</v>
      </c>
      <c r="I26" s="48">
        <v>0</v>
      </c>
      <c r="J26" s="48">
        <v>0</v>
      </c>
      <c r="K26" s="48">
        <v>1.056</v>
      </c>
      <c r="L26" s="48">
        <v>8.7</v>
      </c>
      <c r="M26" s="48">
        <v>27</v>
      </c>
      <c r="N26" s="48">
        <v>6</v>
      </c>
      <c r="O26" s="48">
        <v>0.636</v>
      </c>
    </row>
    <row r="27" spans="1:15" ht="15.75">
      <c r="A27" s="38" t="s">
        <v>42</v>
      </c>
      <c r="B27" s="39" t="s">
        <v>41</v>
      </c>
      <c r="C27" s="39">
        <v>30</v>
      </c>
      <c r="D27" s="48">
        <v>1.98</v>
      </c>
      <c r="E27" s="48">
        <v>0.36</v>
      </c>
      <c r="F27" s="48">
        <v>10.02</v>
      </c>
      <c r="G27" s="48">
        <v>52.2</v>
      </c>
      <c r="H27" s="48">
        <v>0.054</v>
      </c>
      <c r="I27" s="48">
        <v>0</v>
      </c>
      <c r="J27" s="48">
        <v>0</v>
      </c>
      <c r="K27" s="48">
        <v>0.42</v>
      </c>
      <c r="L27" s="48">
        <v>10.5</v>
      </c>
      <c r="M27" s="48">
        <v>47.4</v>
      </c>
      <c r="N27" s="48">
        <v>14.1</v>
      </c>
      <c r="O27" s="48">
        <v>1.17</v>
      </c>
    </row>
    <row r="28" spans="1:15" ht="15.75">
      <c r="A28" s="38"/>
      <c r="B28" s="39" t="s">
        <v>25</v>
      </c>
      <c r="C28" s="39"/>
      <c r="D28" s="49">
        <f aca="true" t="shared" si="0" ref="D28:O28">SUM(D11:D27)</f>
        <v>21.636</v>
      </c>
      <c r="E28" s="49">
        <f t="shared" si="0"/>
        <v>28.000000000000004</v>
      </c>
      <c r="F28" s="49">
        <f t="shared" si="0"/>
        <v>96.83999999999999</v>
      </c>
      <c r="G28" s="49">
        <f t="shared" si="0"/>
        <v>768.3000000000001</v>
      </c>
      <c r="H28" s="49">
        <f t="shared" si="0"/>
        <v>0.35800000000000004</v>
      </c>
      <c r="I28" s="49">
        <f t="shared" si="0"/>
        <v>8.2</v>
      </c>
      <c r="J28" s="49">
        <f t="shared" si="0"/>
        <v>0.21</v>
      </c>
      <c r="K28" s="49">
        <f t="shared" si="0"/>
        <v>2.376</v>
      </c>
      <c r="L28" s="49">
        <f t="shared" si="0"/>
        <v>353.2</v>
      </c>
      <c r="M28" s="49">
        <f t="shared" si="0"/>
        <v>469.4</v>
      </c>
      <c r="N28" s="49">
        <f t="shared" si="0"/>
        <v>111.1</v>
      </c>
      <c r="O28" s="49">
        <f t="shared" si="0"/>
        <v>5.2059999999999995</v>
      </c>
    </row>
    <row r="29" spans="1:15" ht="15.75">
      <c r="A29" s="38"/>
      <c r="B29" s="38"/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38"/>
      <c r="B30" s="41" t="s">
        <v>26</v>
      </c>
      <c r="C30" s="3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5" ht="15.75">
      <c r="A31" s="47" t="s">
        <v>133</v>
      </c>
      <c r="B31" s="39" t="s">
        <v>134</v>
      </c>
      <c r="C31" s="39">
        <v>100</v>
      </c>
      <c r="D31" s="48">
        <v>1.3</v>
      </c>
      <c r="E31" s="48">
        <v>10.8</v>
      </c>
      <c r="F31" s="48">
        <v>6.8</v>
      </c>
      <c r="G31" s="48">
        <v>130</v>
      </c>
      <c r="H31" s="48">
        <v>0.04</v>
      </c>
      <c r="I31" s="48">
        <v>8.4</v>
      </c>
      <c r="J31" s="48">
        <v>0</v>
      </c>
      <c r="K31" s="48">
        <v>4.6</v>
      </c>
      <c r="L31" s="48">
        <v>23</v>
      </c>
      <c r="M31" s="48">
        <v>40</v>
      </c>
      <c r="N31" s="48">
        <v>18</v>
      </c>
      <c r="O31" s="48">
        <v>0.8</v>
      </c>
    </row>
    <row r="32" spans="1:15" ht="15.75">
      <c r="A32" s="46"/>
      <c r="B32" s="46" t="s">
        <v>135</v>
      </c>
      <c r="C32" s="3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5.75">
      <c r="A33" s="46"/>
      <c r="B33" s="46" t="s">
        <v>136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46"/>
      <c r="B34" s="46" t="s">
        <v>137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>
      <c r="A35" s="46"/>
      <c r="B35" s="46" t="s">
        <v>138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46"/>
      <c r="B36" s="46" t="s">
        <v>139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46"/>
      <c r="B37" s="46" t="s">
        <v>140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 t="s">
        <v>166</v>
      </c>
      <c r="B38" s="39" t="s">
        <v>167</v>
      </c>
      <c r="C38" s="39">
        <v>250</v>
      </c>
      <c r="D38" s="48">
        <v>9.85</v>
      </c>
      <c r="E38" s="48">
        <v>4.83</v>
      </c>
      <c r="F38" s="48">
        <v>15.15</v>
      </c>
      <c r="G38" s="48">
        <v>143.5</v>
      </c>
      <c r="H38" s="48">
        <v>0.19</v>
      </c>
      <c r="I38" s="48">
        <v>12.13</v>
      </c>
      <c r="J38" s="48">
        <v>0.05</v>
      </c>
      <c r="K38" s="48">
        <v>0.35</v>
      </c>
      <c r="L38" s="48">
        <v>43.25</v>
      </c>
      <c r="M38" s="48">
        <v>185.25</v>
      </c>
      <c r="N38" s="48">
        <v>57</v>
      </c>
      <c r="O38" s="48">
        <v>1.58</v>
      </c>
    </row>
    <row r="39" spans="1:15" ht="15.75">
      <c r="A39" s="38"/>
      <c r="B39" s="46" t="s">
        <v>168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373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169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/>
      <c r="B42" s="46" t="s">
        <v>40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/>
      <c r="B43" s="46" t="s">
        <v>170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38"/>
      <c r="B44" s="46" t="s">
        <v>52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38" t="s">
        <v>366</v>
      </c>
      <c r="B45" s="39" t="s">
        <v>374</v>
      </c>
      <c r="C45" s="65">
        <v>100</v>
      </c>
      <c r="D45" s="66">
        <v>17.8</v>
      </c>
      <c r="E45" s="66">
        <v>17.5</v>
      </c>
      <c r="F45" s="66">
        <v>14.3</v>
      </c>
      <c r="G45" s="66">
        <v>286</v>
      </c>
      <c r="H45" s="66">
        <v>0.09</v>
      </c>
      <c r="I45" s="66">
        <v>0</v>
      </c>
      <c r="J45" s="66">
        <v>0.04</v>
      </c>
      <c r="K45" s="66">
        <v>0.5</v>
      </c>
      <c r="L45" s="66">
        <v>39</v>
      </c>
      <c r="M45" s="66">
        <v>185</v>
      </c>
      <c r="N45" s="66">
        <v>26</v>
      </c>
      <c r="O45" s="67">
        <v>2.8</v>
      </c>
    </row>
    <row r="46" spans="1:15" ht="15.75">
      <c r="A46" s="38"/>
      <c r="B46" s="46" t="s">
        <v>367</v>
      </c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ht="15.75">
      <c r="A47" s="38"/>
      <c r="B47" s="46" t="s">
        <v>368</v>
      </c>
      <c r="C47" s="6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ht="15.75">
      <c r="A48" s="38"/>
      <c r="B48" s="46" t="s">
        <v>369</v>
      </c>
      <c r="C48" s="64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ht="15.75">
      <c r="A49" s="38"/>
      <c r="B49" s="46" t="s">
        <v>370</v>
      </c>
      <c r="C49" s="64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ht="15.75">
      <c r="A50" s="38"/>
      <c r="B50" s="46" t="s">
        <v>302</v>
      </c>
      <c r="C50" s="64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ht="15.75">
      <c r="A51" s="38" t="s">
        <v>111</v>
      </c>
      <c r="B51" s="39" t="s">
        <v>112</v>
      </c>
      <c r="C51" s="45" t="s">
        <v>204</v>
      </c>
      <c r="D51" s="48">
        <v>6.79</v>
      </c>
      <c r="E51" s="48">
        <v>0.81</v>
      </c>
      <c r="F51" s="48">
        <v>34.84</v>
      </c>
      <c r="G51" s="48">
        <v>173.88</v>
      </c>
      <c r="H51" s="48">
        <v>0.07</v>
      </c>
      <c r="I51" s="48">
        <v>0.02</v>
      </c>
      <c r="J51" s="48">
        <v>0</v>
      </c>
      <c r="K51" s="48">
        <v>0.95</v>
      </c>
      <c r="L51" s="48">
        <v>6.84</v>
      </c>
      <c r="M51" s="48">
        <v>42.84</v>
      </c>
      <c r="N51" s="48">
        <v>9.72</v>
      </c>
      <c r="O51" s="48">
        <v>0.94</v>
      </c>
    </row>
    <row r="52" spans="1:15" ht="15.75">
      <c r="A52" s="38"/>
      <c r="B52" s="46" t="s">
        <v>389</v>
      </c>
      <c r="C52" s="4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203</v>
      </c>
      <c r="C53" s="45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 t="s">
        <v>57</v>
      </c>
      <c r="B54" s="39" t="s">
        <v>334</v>
      </c>
      <c r="C54" s="39">
        <v>200</v>
      </c>
      <c r="D54" s="63">
        <v>0.3</v>
      </c>
      <c r="E54" s="63">
        <v>0</v>
      </c>
      <c r="F54" s="63">
        <v>20.1</v>
      </c>
      <c r="G54" s="63">
        <v>81</v>
      </c>
      <c r="H54" s="63">
        <v>0</v>
      </c>
      <c r="I54" s="63">
        <v>0.8</v>
      </c>
      <c r="J54" s="63">
        <v>0</v>
      </c>
      <c r="K54" s="63">
        <v>0</v>
      </c>
      <c r="L54" s="63">
        <v>10</v>
      </c>
      <c r="M54" s="63">
        <v>6</v>
      </c>
      <c r="N54" s="63">
        <v>3</v>
      </c>
      <c r="O54" s="63">
        <v>0.6</v>
      </c>
    </row>
    <row r="55" spans="1:15" ht="15.75">
      <c r="A55" s="38"/>
      <c r="B55" s="46" t="s">
        <v>345</v>
      </c>
      <c r="C55" s="3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5.75">
      <c r="A56" s="38"/>
      <c r="B56" s="46" t="s">
        <v>47</v>
      </c>
      <c r="C56" s="39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5.75">
      <c r="A57" s="38" t="s">
        <v>503</v>
      </c>
      <c r="B57" s="39" t="s">
        <v>450</v>
      </c>
      <c r="C57" s="64">
        <v>45</v>
      </c>
      <c r="D57" s="63">
        <v>3.42</v>
      </c>
      <c r="E57" s="63">
        <v>0.36</v>
      </c>
      <c r="F57" s="63">
        <v>22.14</v>
      </c>
      <c r="G57" s="63">
        <v>105.75</v>
      </c>
      <c r="H57" s="63">
        <v>0.045</v>
      </c>
      <c r="I57" s="63">
        <v>0</v>
      </c>
      <c r="J57" s="63">
        <v>0</v>
      </c>
      <c r="K57" s="63">
        <v>0.495</v>
      </c>
      <c r="L57" s="63">
        <v>9</v>
      </c>
      <c r="M57" s="63">
        <v>29.25</v>
      </c>
      <c r="N57" s="63">
        <v>6.3</v>
      </c>
      <c r="O57" s="63">
        <v>0.495</v>
      </c>
    </row>
    <row r="58" spans="1:15" ht="15.75">
      <c r="A58" s="38" t="s">
        <v>42</v>
      </c>
      <c r="B58" s="39" t="s">
        <v>41</v>
      </c>
      <c r="C58" s="64">
        <v>40</v>
      </c>
      <c r="D58" s="63">
        <v>2.64</v>
      </c>
      <c r="E58" s="63">
        <v>0.48</v>
      </c>
      <c r="F58" s="63">
        <v>13.36</v>
      </c>
      <c r="G58" s="63">
        <v>69.6</v>
      </c>
      <c r="H58" s="63">
        <v>0.072</v>
      </c>
      <c r="I58" s="63">
        <v>0</v>
      </c>
      <c r="J58" s="63">
        <v>0</v>
      </c>
      <c r="K58" s="63">
        <v>0.56</v>
      </c>
      <c r="L58" s="63">
        <v>14</v>
      </c>
      <c r="M58" s="63">
        <v>63.2</v>
      </c>
      <c r="N58" s="63">
        <v>18.8</v>
      </c>
      <c r="O58" s="63">
        <v>1.56</v>
      </c>
    </row>
    <row r="59" spans="1:15" ht="15.75">
      <c r="A59" s="38"/>
      <c r="B59" s="39" t="s">
        <v>25</v>
      </c>
      <c r="C59" s="39"/>
      <c r="D59" s="49">
        <f aca="true" t="shared" si="1" ref="D59:O59">SUM(D31:D58)</f>
        <v>42.1</v>
      </c>
      <c r="E59" s="49">
        <f t="shared" si="1"/>
        <v>34.78</v>
      </c>
      <c r="F59" s="49">
        <f t="shared" si="1"/>
        <v>126.69</v>
      </c>
      <c r="G59" s="49">
        <f t="shared" si="1"/>
        <v>989.73</v>
      </c>
      <c r="H59" s="49">
        <f t="shared" si="1"/>
        <v>0.507</v>
      </c>
      <c r="I59" s="49">
        <f t="shared" si="1"/>
        <v>21.35</v>
      </c>
      <c r="J59" s="49">
        <f t="shared" si="1"/>
        <v>0.09</v>
      </c>
      <c r="K59" s="49">
        <f t="shared" si="1"/>
        <v>7.455</v>
      </c>
      <c r="L59" s="49">
        <f t="shared" si="1"/>
        <v>145.09</v>
      </c>
      <c r="M59" s="49">
        <f t="shared" si="1"/>
        <v>551.5400000000001</v>
      </c>
      <c r="N59" s="49">
        <f t="shared" si="1"/>
        <v>138.82</v>
      </c>
      <c r="O59" s="49">
        <f t="shared" si="1"/>
        <v>8.774999999999999</v>
      </c>
    </row>
    <row r="60" spans="1:15" ht="15.75">
      <c r="A60" s="38"/>
      <c r="B60" s="39" t="s">
        <v>404</v>
      </c>
      <c r="C60" s="3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.75">
      <c r="A61" s="38" t="s">
        <v>407</v>
      </c>
      <c r="B61" s="39" t="s">
        <v>49</v>
      </c>
      <c r="C61" s="64">
        <v>200</v>
      </c>
      <c r="D61" s="63">
        <v>5.8</v>
      </c>
      <c r="E61" s="63">
        <v>5</v>
      </c>
      <c r="F61" s="63">
        <v>8</v>
      </c>
      <c r="G61" s="63">
        <v>100</v>
      </c>
      <c r="H61" s="63">
        <v>0.08</v>
      </c>
      <c r="I61" s="63">
        <v>1.4</v>
      </c>
      <c r="J61" s="63">
        <v>0.04</v>
      </c>
      <c r="K61" s="63">
        <v>0</v>
      </c>
      <c r="L61" s="63">
        <v>240</v>
      </c>
      <c r="M61" s="63">
        <v>180</v>
      </c>
      <c r="N61" s="63">
        <v>28</v>
      </c>
      <c r="O61" s="63">
        <v>0.2</v>
      </c>
    </row>
    <row r="62" spans="1:15" ht="15.75">
      <c r="A62" s="38" t="s">
        <v>451</v>
      </c>
      <c r="B62" s="39" t="s">
        <v>452</v>
      </c>
      <c r="C62" s="64">
        <v>60</v>
      </c>
      <c r="D62" s="63">
        <v>3.6</v>
      </c>
      <c r="E62" s="63">
        <v>3.2</v>
      </c>
      <c r="F62" s="63">
        <v>36.6</v>
      </c>
      <c r="G62" s="63">
        <v>190</v>
      </c>
      <c r="H62" s="63">
        <v>0.04</v>
      </c>
      <c r="I62" s="63">
        <v>0.1</v>
      </c>
      <c r="J62" s="63">
        <v>0.03</v>
      </c>
      <c r="K62" s="63">
        <v>0.5</v>
      </c>
      <c r="L62" s="63">
        <v>11</v>
      </c>
      <c r="M62" s="63">
        <v>32</v>
      </c>
      <c r="N62" s="63">
        <v>6</v>
      </c>
      <c r="O62" s="63">
        <v>0.7</v>
      </c>
    </row>
    <row r="63" spans="1:15" ht="15.75">
      <c r="A63" s="38"/>
      <c r="B63" s="46" t="s">
        <v>510</v>
      </c>
      <c r="C63" s="6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ht="15.75">
      <c r="A64" s="38"/>
      <c r="B64" s="46" t="s">
        <v>511</v>
      </c>
      <c r="C64" s="6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 ht="15.75">
      <c r="B65" s="46" t="s">
        <v>332</v>
      </c>
      <c r="C65" s="6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 ht="15.75">
      <c r="B66" s="46" t="s">
        <v>512</v>
      </c>
      <c r="C66" s="6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 ht="15.75">
      <c r="B67" s="46" t="s">
        <v>513</v>
      </c>
      <c r="C67" s="6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 ht="15.75">
      <c r="B68" s="46" t="s">
        <v>514</v>
      </c>
      <c r="C68" s="6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ht="15.75">
      <c r="B69" s="46" t="s">
        <v>515</v>
      </c>
      <c r="C69" s="6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ht="15.75">
      <c r="B70" s="46" t="s">
        <v>516</v>
      </c>
      <c r="C70" s="6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 ht="15.75">
      <c r="B71" s="46" t="s">
        <v>517</v>
      </c>
      <c r="C71" s="6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 ht="15.75">
      <c r="B72" s="46" t="s">
        <v>518</v>
      </c>
      <c r="C72" s="64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2:15" ht="15.75">
      <c r="B73" s="39" t="s">
        <v>25</v>
      </c>
      <c r="C73" s="64"/>
      <c r="D73" s="74">
        <f>D61+D62</f>
        <v>9.4</v>
      </c>
      <c r="E73" s="74">
        <f aca="true" t="shared" si="2" ref="E73:O73">E61+E62</f>
        <v>8.2</v>
      </c>
      <c r="F73" s="74">
        <f t="shared" si="2"/>
        <v>44.6</v>
      </c>
      <c r="G73" s="74">
        <f t="shared" si="2"/>
        <v>290</v>
      </c>
      <c r="H73" s="74">
        <f t="shared" si="2"/>
        <v>0.12</v>
      </c>
      <c r="I73" s="74">
        <f t="shared" si="2"/>
        <v>1.5</v>
      </c>
      <c r="J73" s="74">
        <f t="shared" si="2"/>
        <v>0.07</v>
      </c>
      <c r="K73" s="74">
        <f t="shared" si="2"/>
        <v>0.5</v>
      </c>
      <c r="L73" s="74">
        <f t="shared" si="2"/>
        <v>251</v>
      </c>
      <c r="M73" s="74">
        <f t="shared" si="2"/>
        <v>212</v>
      </c>
      <c r="N73" s="74">
        <f t="shared" si="2"/>
        <v>34</v>
      </c>
      <c r="O73" s="74">
        <f t="shared" si="2"/>
        <v>0.8999999999999999</v>
      </c>
    </row>
    <row r="74" spans="1:15" ht="15.75">
      <c r="A74" s="38"/>
      <c r="B74" s="39" t="s">
        <v>27</v>
      </c>
      <c r="C74" s="39"/>
      <c r="D74" s="49">
        <f>D28+D59+D73</f>
        <v>73.13600000000001</v>
      </c>
      <c r="E74" s="49">
        <f aca="true" t="shared" si="3" ref="E74:O74">E28+E59+E73</f>
        <v>70.98</v>
      </c>
      <c r="F74" s="49">
        <f t="shared" si="3"/>
        <v>268.13</v>
      </c>
      <c r="G74" s="49">
        <f t="shared" si="3"/>
        <v>2048.03</v>
      </c>
      <c r="H74" s="49">
        <f t="shared" si="3"/>
        <v>0.985</v>
      </c>
      <c r="I74" s="49">
        <f t="shared" si="3"/>
        <v>31.05</v>
      </c>
      <c r="J74" s="49">
        <f t="shared" si="3"/>
        <v>0.37</v>
      </c>
      <c r="K74" s="49">
        <f t="shared" si="3"/>
        <v>10.331</v>
      </c>
      <c r="L74" s="49">
        <f t="shared" si="3"/>
        <v>749.29</v>
      </c>
      <c r="M74" s="49">
        <f t="shared" si="3"/>
        <v>1232.94</v>
      </c>
      <c r="N74" s="49">
        <f t="shared" si="3"/>
        <v>283.91999999999996</v>
      </c>
      <c r="O74" s="49">
        <f t="shared" si="3"/>
        <v>14.880999999999998</v>
      </c>
    </row>
  </sheetData>
  <sheetProtection/>
  <mergeCells count="3">
    <mergeCell ref="D6:F6"/>
    <mergeCell ref="H6:K6"/>
    <mergeCell ref="L6:O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zoomScalePageLayoutView="0" workbookViewId="0" topLeftCell="A25">
      <selection activeCell="D59" sqref="D59:O59"/>
    </sheetView>
  </sheetViews>
  <sheetFormatPr defaultColWidth="9.00390625" defaultRowHeight="12.75"/>
  <cols>
    <col min="1" max="1" width="11.625" style="29" customWidth="1"/>
    <col min="2" max="2" width="46.125" style="29" customWidth="1"/>
    <col min="3" max="3" width="9.125" style="42" customWidth="1"/>
    <col min="4" max="4" width="7.125" style="29" customWidth="1"/>
    <col min="5" max="5" width="7.00390625" style="29" customWidth="1"/>
    <col min="6" max="6" width="7.25390625" style="29" customWidth="1"/>
    <col min="7" max="7" width="10.125" style="29" customWidth="1"/>
    <col min="8" max="8" width="6.25390625" style="29" customWidth="1"/>
    <col min="9" max="9" width="7.00390625" style="29" customWidth="1"/>
    <col min="10" max="10" width="6.375" style="29" customWidth="1"/>
    <col min="11" max="11" width="6.625" style="29" customWidth="1"/>
    <col min="12" max="12" width="7.375" style="29" customWidth="1"/>
    <col min="13" max="13" width="9.00390625" style="29" customWidth="1"/>
    <col min="14" max="14" width="7.75390625" style="29" customWidth="1"/>
    <col min="15" max="15" width="6.25390625" style="29" customWidth="1"/>
    <col min="16" max="16384" width="9.125" style="29" customWidth="1"/>
  </cols>
  <sheetData>
    <row r="1" ht="15.75">
      <c r="A1" s="29" t="s">
        <v>408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5" ht="16.5" thickBot="1"/>
    <row r="6" spans="1:15" ht="16.5" thickBot="1">
      <c r="A6" s="30" t="s">
        <v>2</v>
      </c>
      <c r="B6" s="31" t="s">
        <v>3</v>
      </c>
      <c r="C6" s="30" t="s">
        <v>5</v>
      </c>
      <c r="D6" s="103" t="s">
        <v>23</v>
      </c>
      <c r="E6" s="103"/>
      <c r="F6" s="103"/>
      <c r="G6" s="30" t="s">
        <v>10</v>
      </c>
      <c r="H6" s="103" t="s">
        <v>13</v>
      </c>
      <c r="I6" s="103"/>
      <c r="J6" s="103"/>
      <c r="K6" s="104"/>
      <c r="L6" s="105" t="s">
        <v>18</v>
      </c>
      <c r="M6" s="106"/>
      <c r="N6" s="106"/>
      <c r="O6" s="107"/>
    </row>
    <row r="7" spans="1:15" ht="15.75">
      <c r="A7" s="32"/>
      <c r="B7" s="33" t="s">
        <v>4</v>
      </c>
      <c r="C7" s="32" t="s">
        <v>6</v>
      </c>
      <c r="D7" s="31" t="s">
        <v>7</v>
      </c>
      <c r="E7" s="30" t="s">
        <v>8</v>
      </c>
      <c r="F7" s="31" t="s">
        <v>9</v>
      </c>
      <c r="G7" s="32" t="s">
        <v>11</v>
      </c>
      <c r="H7" s="31" t="s">
        <v>14</v>
      </c>
      <c r="I7" s="30" t="s">
        <v>15</v>
      </c>
      <c r="J7" s="31" t="s">
        <v>16</v>
      </c>
      <c r="K7" s="30" t="s">
        <v>17</v>
      </c>
      <c r="L7" s="33" t="s">
        <v>19</v>
      </c>
      <c r="M7" s="32" t="s">
        <v>20</v>
      </c>
      <c r="N7" s="33" t="s">
        <v>21</v>
      </c>
      <c r="O7" s="32" t="s">
        <v>22</v>
      </c>
    </row>
    <row r="8" spans="1:15" ht="15.75">
      <c r="A8" s="32"/>
      <c r="B8" s="33"/>
      <c r="C8" s="32"/>
      <c r="D8" s="33"/>
      <c r="E8" s="32"/>
      <c r="F8" s="33"/>
      <c r="G8" s="32" t="s">
        <v>12</v>
      </c>
      <c r="H8" s="33"/>
      <c r="I8" s="32"/>
      <c r="J8" s="33"/>
      <c r="K8" s="32"/>
      <c r="L8" s="33"/>
      <c r="M8" s="32"/>
      <c r="N8" s="33"/>
      <c r="O8" s="32"/>
    </row>
    <row r="9" spans="1:15" ht="15.75">
      <c r="A9" s="51">
        <v>1</v>
      </c>
      <c r="B9" s="51"/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174</v>
      </c>
      <c r="B11" s="39" t="s">
        <v>346</v>
      </c>
      <c r="C11" s="45" t="s">
        <v>45</v>
      </c>
      <c r="D11" s="48">
        <v>6.42</v>
      </c>
      <c r="E11" s="48">
        <v>8.05</v>
      </c>
      <c r="F11" s="48">
        <v>31.09</v>
      </c>
      <c r="G11" s="48">
        <v>222.02</v>
      </c>
      <c r="H11" s="48">
        <v>0.05</v>
      </c>
      <c r="I11" s="48">
        <v>0.3</v>
      </c>
      <c r="J11" s="48">
        <v>0.01</v>
      </c>
      <c r="K11" s="48">
        <v>0.52</v>
      </c>
      <c r="L11" s="48">
        <v>112.6</v>
      </c>
      <c r="M11" s="48">
        <v>96.53</v>
      </c>
      <c r="N11" s="48">
        <v>15.43</v>
      </c>
      <c r="O11" s="48">
        <v>0.37</v>
      </c>
    </row>
    <row r="12" spans="1:15" ht="15.75">
      <c r="A12" s="38"/>
      <c r="B12" s="46" t="s">
        <v>347</v>
      </c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38"/>
      <c r="B13" s="46" t="s">
        <v>175</v>
      </c>
      <c r="C13" s="45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96</v>
      </c>
      <c r="C14" s="3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97</v>
      </c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98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 t="s">
        <v>409</v>
      </c>
      <c r="B17" s="39" t="s">
        <v>410</v>
      </c>
      <c r="C17" s="64">
        <v>10</v>
      </c>
      <c r="D17" s="63">
        <v>2.56</v>
      </c>
      <c r="E17" s="63">
        <v>2.61</v>
      </c>
      <c r="F17" s="63">
        <v>0</v>
      </c>
      <c r="G17" s="63">
        <v>34.3</v>
      </c>
      <c r="H17" s="63">
        <v>0.003</v>
      </c>
      <c r="I17" s="63">
        <v>0.07</v>
      </c>
      <c r="J17" s="63">
        <v>0.023</v>
      </c>
      <c r="K17" s="63">
        <v>0.05</v>
      </c>
      <c r="L17" s="63">
        <v>90</v>
      </c>
      <c r="M17" s="63">
        <v>59</v>
      </c>
      <c r="N17" s="63">
        <v>5</v>
      </c>
      <c r="O17" s="63">
        <v>0.09</v>
      </c>
    </row>
    <row r="18" spans="1:15" ht="15.75">
      <c r="A18" s="38" t="s">
        <v>411</v>
      </c>
      <c r="B18" s="39" t="s">
        <v>412</v>
      </c>
      <c r="C18" s="68" t="s">
        <v>45</v>
      </c>
      <c r="D18" s="63">
        <v>0.1</v>
      </c>
      <c r="E18" s="63">
        <v>0</v>
      </c>
      <c r="F18" s="63">
        <v>15.2</v>
      </c>
      <c r="G18" s="63">
        <v>61</v>
      </c>
      <c r="H18" s="63">
        <v>0</v>
      </c>
      <c r="I18" s="63">
        <v>2.8</v>
      </c>
      <c r="J18" s="63">
        <v>0</v>
      </c>
      <c r="K18" s="63">
        <v>0</v>
      </c>
      <c r="L18" s="63">
        <v>14.2</v>
      </c>
      <c r="M18" s="63">
        <v>4</v>
      </c>
      <c r="N18" s="63">
        <v>2</v>
      </c>
      <c r="O18" s="63">
        <v>0.4</v>
      </c>
    </row>
    <row r="19" spans="1:15" ht="15.75">
      <c r="A19" s="38"/>
      <c r="B19" s="46" t="s">
        <v>413</v>
      </c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5.75">
      <c r="A20" s="38"/>
      <c r="B20" s="46" t="s">
        <v>414</v>
      </c>
      <c r="C20" s="6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5.75">
      <c r="A21" s="38"/>
      <c r="B21" s="46" t="s">
        <v>415</v>
      </c>
      <c r="C21" s="68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5.75">
      <c r="A22" s="38" t="s">
        <v>50</v>
      </c>
      <c r="B22" s="39" t="s">
        <v>51</v>
      </c>
      <c r="C22" s="39">
        <v>45</v>
      </c>
      <c r="D22" s="75">
        <v>3.375</v>
      </c>
      <c r="E22" s="75">
        <v>1.305</v>
      </c>
      <c r="F22" s="75">
        <v>23.13</v>
      </c>
      <c r="G22" s="75">
        <v>117.9</v>
      </c>
      <c r="H22" s="75">
        <v>0.045</v>
      </c>
      <c r="I22" s="75">
        <v>0</v>
      </c>
      <c r="J22" s="75">
        <v>0</v>
      </c>
      <c r="K22" s="75">
        <v>0.765</v>
      </c>
      <c r="L22" s="75">
        <v>8.55</v>
      </c>
      <c r="M22" s="75">
        <v>29.25</v>
      </c>
      <c r="N22" s="75">
        <v>5.85</v>
      </c>
      <c r="O22" s="75">
        <v>0.54</v>
      </c>
    </row>
    <row r="23" spans="1:15" ht="15.75">
      <c r="A23" s="38" t="s">
        <v>42</v>
      </c>
      <c r="B23" s="39" t="s">
        <v>41</v>
      </c>
      <c r="C23" s="39">
        <v>30</v>
      </c>
      <c r="D23" s="48">
        <v>1.98</v>
      </c>
      <c r="E23" s="48">
        <v>0.36</v>
      </c>
      <c r="F23" s="48">
        <v>10.02</v>
      </c>
      <c r="G23" s="48">
        <v>52.2</v>
      </c>
      <c r="H23" s="48">
        <v>0.054</v>
      </c>
      <c r="I23" s="48">
        <v>0</v>
      </c>
      <c r="J23" s="48">
        <v>0</v>
      </c>
      <c r="K23" s="48">
        <v>0.42</v>
      </c>
      <c r="L23" s="48">
        <v>10.5</v>
      </c>
      <c r="M23" s="48">
        <v>47.4</v>
      </c>
      <c r="N23" s="48">
        <v>14.1</v>
      </c>
      <c r="O23" s="48">
        <v>1.17</v>
      </c>
    </row>
    <row r="24" spans="1:15" ht="15.75">
      <c r="A24" s="38" t="s">
        <v>306</v>
      </c>
      <c r="B24" s="39" t="s">
        <v>129</v>
      </c>
      <c r="C24" s="39">
        <v>200</v>
      </c>
      <c r="D24" s="48">
        <v>0.8</v>
      </c>
      <c r="E24" s="48">
        <v>0.6</v>
      </c>
      <c r="F24" s="48">
        <v>20.6</v>
      </c>
      <c r="G24" s="48">
        <v>94</v>
      </c>
      <c r="H24" s="48">
        <v>0.04</v>
      </c>
      <c r="I24" s="48">
        <v>10</v>
      </c>
      <c r="J24" s="48">
        <v>0</v>
      </c>
      <c r="K24" s="48">
        <v>0</v>
      </c>
      <c r="L24" s="48">
        <v>38</v>
      </c>
      <c r="M24" s="48">
        <v>32</v>
      </c>
      <c r="N24" s="48">
        <v>24</v>
      </c>
      <c r="O24" s="48">
        <v>4.6</v>
      </c>
    </row>
    <row r="25" spans="1:15" ht="15.75">
      <c r="A25" s="38"/>
      <c r="B25" s="39" t="s">
        <v>25</v>
      </c>
      <c r="C25" s="39"/>
      <c r="D25" s="49">
        <f aca="true" t="shared" si="0" ref="D25:O25">SUM(D11:D24)</f>
        <v>15.235000000000001</v>
      </c>
      <c r="E25" s="49">
        <f t="shared" si="0"/>
        <v>12.924999999999999</v>
      </c>
      <c r="F25" s="49">
        <f t="shared" si="0"/>
        <v>100.03999999999999</v>
      </c>
      <c r="G25" s="49">
        <f t="shared" si="0"/>
        <v>581.4200000000001</v>
      </c>
      <c r="H25" s="49">
        <f t="shared" si="0"/>
        <v>0.192</v>
      </c>
      <c r="I25" s="49">
        <f t="shared" si="0"/>
        <v>13.17</v>
      </c>
      <c r="J25" s="49">
        <f t="shared" si="0"/>
        <v>0.033</v>
      </c>
      <c r="K25" s="49">
        <f t="shared" si="0"/>
        <v>1.755</v>
      </c>
      <c r="L25" s="49">
        <f t="shared" si="0"/>
        <v>273.85</v>
      </c>
      <c r="M25" s="49">
        <f t="shared" si="0"/>
        <v>268.18</v>
      </c>
      <c r="N25" s="49">
        <f t="shared" si="0"/>
        <v>66.38</v>
      </c>
      <c r="O25" s="49">
        <f t="shared" si="0"/>
        <v>7.17</v>
      </c>
    </row>
    <row r="26" spans="1:15" ht="15.75">
      <c r="A26" s="38"/>
      <c r="B26" s="38"/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75">
      <c r="A27" s="38"/>
      <c r="B27" s="41" t="s">
        <v>26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38" t="s">
        <v>181</v>
      </c>
      <c r="B28" s="39" t="s">
        <v>182</v>
      </c>
      <c r="C28" s="64">
        <v>100</v>
      </c>
      <c r="D28" s="63">
        <v>0.66</v>
      </c>
      <c r="E28" s="63">
        <v>6.06</v>
      </c>
      <c r="F28" s="63">
        <v>6.36</v>
      </c>
      <c r="G28" s="63">
        <v>82.8</v>
      </c>
      <c r="H28" s="63">
        <v>0.02</v>
      </c>
      <c r="I28" s="63">
        <v>9.24</v>
      </c>
      <c r="J28" s="63">
        <v>0</v>
      </c>
      <c r="K28" s="63">
        <v>2.76</v>
      </c>
      <c r="L28" s="63">
        <v>18</v>
      </c>
      <c r="M28" s="63">
        <v>17.4</v>
      </c>
      <c r="N28" s="63">
        <v>10.8</v>
      </c>
      <c r="O28" s="63">
        <v>0.54</v>
      </c>
    </row>
    <row r="29" spans="1:15" ht="15.75">
      <c r="A29" s="46"/>
      <c r="B29" s="46" t="s">
        <v>172</v>
      </c>
      <c r="C29" s="6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5.75">
      <c r="A30" s="46"/>
      <c r="B30" s="46" t="s">
        <v>183</v>
      </c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46"/>
      <c r="B31" s="46" t="s">
        <v>85</v>
      </c>
      <c r="C31" s="64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8"/>
      <c r="B32" s="46" t="s">
        <v>97</v>
      </c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.75">
      <c r="A33" s="38"/>
      <c r="B33" s="46" t="s">
        <v>130</v>
      </c>
      <c r="C33" s="6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5.75">
      <c r="A34" s="38"/>
      <c r="B34" s="46" t="s">
        <v>416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>
      <c r="A35" s="38" t="s">
        <v>149</v>
      </c>
      <c r="B35" s="39" t="s">
        <v>150</v>
      </c>
      <c r="C35" s="45" t="s">
        <v>151</v>
      </c>
      <c r="D35" s="48">
        <v>1.75</v>
      </c>
      <c r="E35" s="48" t="s">
        <v>290</v>
      </c>
      <c r="F35" s="48">
        <v>7.77</v>
      </c>
      <c r="G35" s="48">
        <v>83</v>
      </c>
      <c r="H35" s="48">
        <v>0.06</v>
      </c>
      <c r="I35" s="48">
        <v>18.47</v>
      </c>
      <c r="J35" s="48">
        <v>0</v>
      </c>
      <c r="K35" s="48">
        <v>2.37</v>
      </c>
      <c r="L35" s="48">
        <v>34</v>
      </c>
      <c r="M35" s="48">
        <v>47.5</v>
      </c>
      <c r="N35" s="48">
        <v>22.25</v>
      </c>
      <c r="O35" s="48">
        <v>0.8</v>
      </c>
    </row>
    <row r="36" spans="1:15" ht="15.75">
      <c r="A36" s="38"/>
      <c r="B36" s="46" t="s">
        <v>152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153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72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73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154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74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/>
      <c r="B42" s="46" t="s">
        <v>54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 t="s">
        <v>124</v>
      </c>
      <c r="B43" s="39" t="s">
        <v>125</v>
      </c>
      <c r="C43" s="64">
        <v>10</v>
      </c>
      <c r="D43" s="63">
        <v>0.25</v>
      </c>
      <c r="E43" s="63">
        <v>1.5</v>
      </c>
      <c r="F43" s="63">
        <v>1.35</v>
      </c>
      <c r="G43" s="63">
        <v>16</v>
      </c>
      <c r="H43" s="63">
        <v>0.005</v>
      </c>
      <c r="I43" s="63">
        <v>0.05</v>
      </c>
      <c r="J43" s="63">
        <v>10</v>
      </c>
      <c r="K43" s="63">
        <v>0</v>
      </c>
      <c r="L43" s="63">
        <v>9</v>
      </c>
      <c r="M43" s="63">
        <v>6</v>
      </c>
      <c r="N43" s="63">
        <v>1</v>
      </c>
      <c r="O43" s="63">
        <v>0</v>
      </c>
    </row>
    <row r="44" spans="1:15" ht="15.75">
      <c r="A44" s="38" t="s">
        <v>258</v>
      </c>
      <c r="B44" s="39" t="s">
        <v>259</v>
      </c>
      <c r="C44" s="45" t="s">
        <v>45</v>
      </c>
      <c r="D44" s="48">
        <v>16.43</v>
      </c>
      <c r="E44" s="48">
        <v>17.6</v>
      </c>
      <c r="F44" s="48">
        <v>21</v>
      </c>
      <c r="G44" s="48">
        <v>308.14</v>
      </c>
      <c r="H44" s="48">
        <v>0.17</v>
      </c>
      <c r="I44" s="48">
        <v>8.93</v>
      </c>
      <c r="J44" s="48">
        <v>0.043</v>
      </c>
      <c r="K44" s="48">
        <v>0.62</v>
      </c>
      <c r="L44" s="48">
        <v>29.76</v>
      </c>
      <c r="M44" s="48">
        <v>187.24</v>
      </c>
      <c r="N44" s="48">
        <v>50.84</v>
      </c>
      <c r="O44" s="48">
        <v>3.41</v>
      </c>
    </row>
    <row r="45" spans="1:15" ht="15.75">
      <c r="A45" s="38"/>
      <c r="B45" s="46" t="s">
        <v>260</v>
      </c>
      <c r="C45" s="4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38"/>
      <c r="B46" s="46" t="s">
        <v>261</v>
      </c>
      <c r="C46" s="45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38"/>
      <c r="B47" s="46" t="s">
        <v>262</v>
      </c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5.75">
      <c r="A48" s="38"/>
      <c r="B48" s="46" t="s">
        <v>263</v>
      </c>
      <c r="C48" s="45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264</v>
      </c>
      <c r="C49" s="4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265</v>
      </c>
      <c r="C50" s="45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266</v>
      </c>
      <c r="C51" s="45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 t="s">
        <v>388</v>
      </c>
      <c r="B52" s="39" t="s">
        <v>384</v>
      </c>
      <c r="C52" s="39">
        <v>200</v>
      </c>
      <c r="D52" s="48">
        <v>1.4</v>
      </c>
      <c r="E52" s="48">
        <v>0.2</v>
      </c>
      <c r="F52" s="48">
        <v>26.4</v>
      </c>
      <c r="G52" s="48">
        <v>120</v>
      </c>
      <c r="H52" s="48">
        <v>0.08</v>
      </c>
      <c r="I52" s="48">
        <v>80</v>
      </c>
      <c r="J52" s="48">
        <v>0</v>
      </c>
      <c r="K52" s="48">
        <v>0</v>
      </c>
      <c r="L52" s="48">
        <v>36</v>
      </c>
      <c r="M52" s="48">
        <v>26</v>
      </c>
      <c r="N52" s="48">
        <v>22</v>
      </c>
      <c r="O52" s="48">
        <v>0.6</v>
      </c>
    </row>
    <row r="53" spans="1:15" ht="15.75">
      <c r="A53" s="38" t="s">
        <v>503</v>
      </c>
      <c r="B53" s="39" t="s">
        <v>450</v>
      </c>
      <c r="C53" s="64">
        <v>45</v>
      </c>
      <c r="D53" s="63">
        <v>3.42</v>
      </c>
      <c r="E53" s="63">
        <v>0.36</v>
      </c>
      <c r="F53" s="63">
        <v>22.14</v>
      </c>
      <c r="G53" s="63">
        <v>105.75</v>
      </c>
      <c r="H53" s="63">
        <v>0.045</v>
      </c>
      <c r="I53" s="63">
        <v>0</v>
      </c>
      <c r="J53" s="63">
        <v>0</v>
      </c>
      <c r="K53" s="63">
        <v>0.495</v>
      </c>
      <c r="L53" s="63">
        <v>9</v>
      </c>
      <c r="M53" s="63">
        <v>29.25</v>
      </c>
      <c r="N53" s="63">
        <v>6.3</v>
      </c>
      <c r="O53" s="63">
        <v>0.495</v>
      </c>
    </row>
    <row r="54" spans="1:15" ht="15.75">
      <c r="A54" s="38" t="s">
        <v>42</v>
      </c>
      <c r="B54" s="39" t="s">
        <v>41</v>
      </c>
      <c r="C54" s="64">
        <v>40</v>
      </c>
      <c r="D54" s="63">
        <v>2.64</v>
      </c>
      <c r="E54" s="63">
        <v>0.48</v>
      </c>
      <c r="F54" s="63">
        <v>13.36</v>
      </c>
      <c r="G54" s="63">
        <v>69.6</v>
      </c>
      <c r="H54" s="63">
        <v>0.072</v>
      </c>
      <c r="I54" s="63">
        <v>0</v>
      </c>
      <c r="J54" s="63">
        <v>0</v>
      </c>
      <c r="K54" s="63">
        <v>0.56</v>
      </c>
      <c r="L54" s="63">
        <v>14</v>
      </c>
      <c r="M54" s="63">
        <v>63.2</v>
      </c>
      <c r="N54" s="63">
        <v>18.8</v>
      </c>
      <c r="O54" s="63">
        <v>1.56</v>
      </c>
    </row>
    <row r="55" spans="1:15" ht="15.75">
      <c r="A55" s="38"/>
      <c r="B55" s="39" t="s">
        <v>25</v>
      </c>
      <c r="C55" s="39"/>
      <c r="D55" s="49">
        <f>SUM(D28:D54)</f>
        <v>26.549999999999997</v>
      </c>
      <c r="E55" s="49">
        <f aca="true" t="shared" si="1" ref="E55:O55">SUM(E28:E54)</f>
        <v>26.2</v>
      </c>
      <c r="F55" s="49">
        <f t="shared" si="1"/>
        <v>98.38</v>
      </c>
      <c r="G55" s="49">
        <f t="shared" si="1"/>
        <v>785.2900000000001</v>
      </c>
      <c r="H55" s="49">
        <f t="shared" si="1"/>
        <v>0.452</v>
      </c>
      <c r="I55" s="49">
        <f t="shared" si="1"/>
        <v>116.69</v>
      </c>
      <c r="J55" s="49">
        <f t="shared" si="1"/>
        <v>10.043</v>
      </c>
      <c r="K55" s="49">
        <f t="shared" si="1"/>
        <v>6.805</v>
      </c>
      <c r="L55" s="49">
        <f t="shared" si="1"/>
        <v>149.76</v>
      </c>
      <c r="M55" s="49">
        <f t="shared" si="1"/>
        <v>376.59</v>
      </c>
      <c r="N55" s="49">
        <f t="shared" si="1"/>
        <v>131.99</v>
      </c>
      <c r="O55" s="49">
        <f t="shared" si="1"/>
        <v>7.404999999999999</v>
      </c>
    </row>
    <row r="56" spans="1:15" ht="15.75">
      <c r="A56" s="38"/>
      <c r="B56" s="39" t="s">
        <v>404</v>
      </c>
      <c r="C56" s="6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5.75">
      <c r="A57" s="38" t="s">
        <v>417</v>
      </c>
      <c r="B57" s="39" t="s">
        <v>418</v>
      </c>
      <c r="C57" s="64">
        <v>200</v>
      </c>
      <c r="D57" s="63">
        <v>5.8</v>
      </c>
      <c r="E57" s="63">
        <v>5</v>
      </c>
      <c r="F57" s="63">
        <v>8</v>
      </c>
      <c r="G57" s="63">
        <v>100</v>
      </c>
      <c r="H57" s="63">
        <v>0.08</v>
      </c>
      <c r="I57" s="63">
        <v>1.4</v>
      </c>
      <c r="J57" s="63">
        <v>0.04</v>
      </c>
      <c r="K57" s="63">
        <v>0</v>
      </c>
      <c r="L57" s="63">
        <v>240</v>
      </c>
      <c r="M57" s="63">
        <v>180</v>
      </c>
      <c r="N57" s="63">
        <v>28</v>
      </c>
      <c r="O57" s="63">
        <v>0.2</v>
      </c>
    </row>
    <row r="58" spans="1:15" ht="15.75">
      <c r="A58" s="83" t="s">
        <v>508</v>
      </c>
      <c r="B58" s="39" t="s">
        <v>509</v>
      </c>
      <c r="C58" s="64">
        <v>60</v>
      </c>
      <c r="D58" s="63">
        <v>8.37</v>
      </c>
      <c r="E58" s="63">
        <v>4.3</v>
      </c>
      <c r="F58" s="63">
        <v>25.33</v>
      </c>
      <c r="G58" s="63">
        <v>172.99</v>
      </c>
      <c r="H58" s="63">
        <v>0.06</v>
      </c>
      <c r="I58" s="63">
        <v>0.14</v>
      </c>
      <c r="J58" s="63">
        <v>0.04</v>
      </c>
      <c r="K58" s="63">
        <v>0.61</v>
      </c>
      <c r="L58" s="63">
        <v>50.59</v>
      </c>
      <c r="M58" s="63">
        <v>91.12</v>
      </c>
      <c r="N58" s="63">
        <v>11.6</v>
      </c>
      <c r="O58" s="63">
        <v>0.57</v>
      </c>
    </row>
    <row r="59" spans="1:15" ht="15.75">
      <c r="A59" s="83"/>
      <c r="B59" s="39" t="s">
        <v>25</v>
      </c>
      <c r="C59" s="64"/>
      <c r="D59" s="74">
        <f>D57+D58</f>
        <v>14.169999999999998</v>
      </c>
      <c r="E59" s="74">
        <f aca="true" t="shared" si="2" ref="E59:O59">E57+E58</f>
        <v>9.3</v>
      </c>
      <c r="F59" s="74">
        <f t="shared" si="2"/>
        <v>33.33</v>
      </c>
      <c r="G59" s="74">
        <f t="shared" si="2"/>
        <v>272.99</v>
      </c>
      <c r="H59" s="74">
        <f t="shared" si="2"/>
        <v>0.14</v>
      </c>
      <c r="I59" s="74">
        <f t="shared" si="2"/>
        <v>1.54</v>
      </c>
      <c r="J59" s="74">
        <f t="shared" si="2"/>
        <v>0.08</v>
      </c>
      <c r="K59" s="74">
        <f t="shared" si="2"/>
        <v>0.61</v>
      </c>
      <c r="L59" s="74">
        <f t="shared" si="2"/>
        <v>290.59000000000003</v>
      </c>
      <c r="M59" s="74">
        <f t="shared" si="2"/>
        <v>271.12</v>
      </c>
      <c r="N59" s="74">
        <f t="shared" si="2"/>
        <v>39.6</v>
      </c>
      <c r="O59" s="74">
        <f t="shared" si="2"/>
        <v>0.77</v>
      </c>
    </row>
    <row r="60" spans="1:15" ht="15.75">
      <c r="A60" s="38"/>
      <c r="B60" s="39" t="s">
        <v>27</v>
      </c>
      <c r="C60" s="39"/>
      <c r="D60" s="49">
        <f>D25+D55+D59</f>
        <v>55.955</v>
      </c>
      <c r="E60" s="49">
        <f aca="true" t="shared" si="3" ref="E60:O60">E25+E55+E59</f>
        <v>48.425</v>
      </c>
      <c r="F60" s="49">
        <f t="shared" si="3"/>
        <v>231.75</v>
      </c>
      <c r="G60" s="49">
        <f t="shared" si="3"/>
        <v>1639.7</v>
      </c>
      <c r="H60" s="49">
        <f t="shared" si="3"/>
        <v>0.784</v>
      </c>
      <c r="I60" s="49">
        <f t="shared" si="3"/>
        <v>131.39999999999998</v>
      </c>
      <c r="J60" s="49">
        <f t="shared" si="3"/>
        <v>10.155999999999999</v>
      </c>
      <c r="K60" s="49">
        <f t="shared" si="3"/>
        <v>9.169999999999998</v>
      </c>
      <c r="L60" s="49">
        <f t="shared" si="3"/>
        <v>714.2</v>
      </c>
      <c r="M60" s="49">
        <f t="shared" si="3"/>
        <v>915.89</v>
      </c>
      <c r="N60" s="49">
        <f t="shared" si="3"/>
        <v>237.97</v>
      </c>
      <c r="O60" s="49">
        <f t="shared" si="3"/>
        <v>15.344999999999999</v>
      </c>
    </row>
  </sheetData>
  <sheetProtection/>
  <mergeCells count="3">
    <mergeCell ref="D6:F6"/>
    <mergeCell ref="H6:K6"/>
    <mergeCell ref="L6:O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zoomScalePageLayoutView="0" workbookViewId="0" topLeftCell="A37">
      <selection activeCell="D70" sqref="D70:O70"/>
    </sheetView>
  </sheetViews>
  <sheetFormatPr defaultColWidth="9.00390625" defaultRowHeight="12.75"/>
  <cols>
    <col min="1" max="1" width="9.25390625" style="29" customWidth="1"/>
    <col min="2" max="2" width="36.00390625" style="29" customWidth="1"/>
    <col min="3" max="3" width="8.25390625" style="42" customWidth="1"/>
    <col min="4" max="4" width="7.125" style="29" customWidth="1"/>
    <col min="5" max="6" width="7.00390625" style="29" customWidth="1"/>
    <col min="7" max="7" width="8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7.625" style="29" customWidth="1"/>
    <col min="13" max="13" width="8.25390625" style="29" customWidth="1"/>
    <col min="14" max="14" width="7.375" style="29" customWidth="1"/>
    <col min="15" max="15" width="6.25390625" style="29" customWidth="1"/>
    <col min="16" max="16" width="9.125" style="29" hidden="1" customWidth="1"/>
    <col min="17" max="16384" width="9.125" style="29" customWidth="1"/>
  </cols>
  <sheetData>
    <row r="1" ht="15.75">
      <c r="A1" s="29" t="s">
        <v>30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91</v>
      </c>
      <c r="B11" s="39" t="s">
        <v>92</v>
      </c>
      <c r="C11" s="45" t="s">
        <v>45</v>
      </c>
      <c r="D11" s="48">
        <v>5.26</v>
      </c>
      <c r="E11" s="48">
        <v>11.66</v>
      </c>
      <c r="F11" s="48">
        <v>25.06</v>
      </c>
      <c r="G11" s="48">
        <v>226.2</v>
      </c>
      <c r="H11" s="48">
        <v>0.08</v>
      </c>
      <c r="I11" s="48">
        <v>1.32</v>
      </c>
      <c r="J11" s="48">
        <v>0.08</v>
      </c>
      <c r="K11" s="48">
        <v>0.2</v>
      </c>
      <c r="L11" s="48">
        <v>126.6</v>
      </c>
      <c r="M11" s="48">
        <v>140.4</v>
      </c>
      <c r="N11" s="48">
        <v>30.6</v>
      </c>
      <c r="O11" s="48">
        <v>0.56</v>
      </c>
    </row>
    <row r="12" spans="1:15" ht="15.75">
      <c r="A12" s="38"/>
      <c r="B12" s="46" t="s">
        <v>93</v>
      </c>
      <c r="C12" s="3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38"/>
      <c r="B13" s="46" t="s">
        <v>94</v>
      </c>
      <c r="C13" s="3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95</v>
      </c>
      <c r="C14" s="3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97</v>
      </c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98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4.25" customHeight="1">
      <c r="A17" s="38" t="s">
        <v>58</v>
      </c>
      <c r="B17" s="39" t="s">
        <v>59</v>
      </c>
      <c r="C17" s="39">
        <v>200</v>
      </c>
      <c r="D17" s="48">
        <v>3.2</v>
      </c>
      <c r="E17" s="48">
        <v>2.7</v>
      </c>
      <c r="F17" s="48">
        <v>15.9</v>
      </c>
      <c r="G17" s="48">
        <v>79</v>
      </c>
      <c r="H17" s="48">
        <v>0.04</v>
      </c>
      <c r="I17" s="48">
        <v>1.3</v>
      </c>
      <c r="J17" s="48">
        <v>0.02</v>
      </c>
      <c r="K17" s="48">
        <v>0</v>
      </c>
      <c r="L17" s="48">
        <v>126</v>
      </c>
      <c r="M17" s="48">
        <v>90</v>
      </c>
      <c r="N17" s="48">
        <v>14</v>
      </c>
      <c r="O17" s="48">
        <v>0.1</v>
      </c>
    </row>
    <row r="18" spans="1:15" ht="15.75">
      <c r="A18" s="38"/>
      <c r="B18" s="46" t="s">
        <v>60</v>
      </c>
      <c r="C18" s="3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38"/>
      <c r="B19" s="46" t="s">
        <v>61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62</v>
      </c>
      <c r="C20" s="3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38" t="s">
        <v>524</v>
      </c>
      <c r="B21" s="39" t="s">
        <v>525</v>
      </c>
      <c r="C21" s="39">
        <v>60</v>
      </c>
      <c r="D21" s="63">
        <v>1.7</v>
      </c>
      <c r="E21" s="63">
        <v>4.3</v>
      </c>
      <c r="F21" s="63">
        <v>32.6</v>
      </c>
      <c r="G21" s="63">
        <v>176</v>
      </c>
      <c r="H21" s="63">
        <v>0.02</v>
      </c>
      <c r="I21" s="63">
        <v>0.2</v>
      </c>
      <c r="J21" s="63">
        <v>0.03</v>
      </c>
      <c r="K21" s="63">
        <v>0.3</v>
      </c>
      <c r="L21" s="63">
        <v>10</v>
      </c>
      <c r="M21" s="63">
        <v>17</v>
      </c>
      <c r="N21" s="63">
        <v>5</v>
      </c>
      <c r="O21" s="63">
        <v>0.7</v>
      </c>
    </row>
    <row r="22" spans="1:15" ht="15.75">
      <c r="A22" s="38"/>
      <c r="B22" s="46" t="s">
        <v>526</v>
      </c>
      <c r="C22" s="39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5.75">
      <c r="A23" s="38"/>
      <c r="B23" s="46" t="s">
        <v>527</v>
      </c>
      <c r="C23" s="39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5.75">
      <c r="A24" s="38"/>
      <c r="B24" s="46" t="s">
        <v>528</v>
      </c>
      <c r="C24" s="39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5.75">
      <c r="A25" s="38" t="s">
        <v>42</v>
      </c>
      <c r="B25" s="39" t="s">
        <v>41</v>
      </c>
      <c r="C25" s="39">
        <v>30</v>
      </c>
      <c r="D25" s="48">
        <v>1.98</v>
      </c>
      <c r="E25" s="48">
        <v>0.36</v>
      </c>
      <c r="F25" s="48">
        <v>10.02</v>
      </c>
      <c r="G25" s="48">
        <v>52.2</v>
      </c>
      <c r="H25" s="48">
        <v>0.054</v>
      </c>
      <c r="I25" s="48">
        <v>0</v>
      </c>
      <c r="J25" s="48">
        <v>0</v>
      </c>
      <c r="K25" s="48">
        <v>0.42</v>
      </c>
      <c r="L25" s="48">
        <v>10.5</v>
      </c>
      <c r="M25" s="48">
        <v>47.4</v>
      </c>
      <c r="N25" s="48">
        <v>14.1</v>
      </c>
      <c r="O25" s="48">
        <v>1.17</v>
      </c>
    </row>
    <row r="26" spans="1:15" ht="15.75">
      <c r="A26" s="38"/>
      <c r="B26" s="39" t="s">
        <v>25</v>
      </c>
      <c r="C26" s="39"/>
      <c r="D26" s="49">
        <f aca="true" t="shared" si="0" ref="D26:O26">SUM(D11:D25)</f>
        <v>12.14</v>
      </c>
      <c r="E26" s="49">
        <f t="shared" si="0"/>
        <v>19.02</v>
      </c>
      <c r="F26" s="49">
        <f t="shared" si="0"/>
        <v>83.58</v>
      </c>
      <c r="G26" s="49">
        <f t="shared" si="0"/>
        <v>533.4</v>
      </c>
      <c r="H26" s="49">
        <f t="shared" si="0"/>
        <v>0.19399999999999998</v>
      </c>
      <c r="I26" s="49">
        <f t="shared" si="0"/>
        <v>2.8200000000000003</v>
      </c>
      <c r="J26" s="49">
        <f t="shared" si="0"/>
        <v>0.13</v>
      </c>
      <c r="K26" s="49">
        <f t="shared" si="0"/>
        <v>0.9199999999999999</v>
      </c>
      <c r="L26" s="49">
        <f t="shared" si="0"/>
        <v>273.1</v>
      </c>
      <c r="M26" s="49">
        <f t="shared" si="0"/>
        <v>294.8</v>
      </c>
      <c r="N26" s="49">
        <f t="shared" si="0"/>
        <v>63.7</v>
      </c>
      <c r="O26" s="49">
        <f t="shared" si="0"/>
        <v>2.53</v>
      </c>
    </row>
    <row r="27" spans="1:15" ht="15.75">
      <c r="A27" s="38"/>
      <c r="B27" s="39"/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38"/>
      <c r="B28" s="41" t="s">
        <v>26</v>
      </c>
      <c r="C28" s="3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38" t="s">
        <v>319</v>
      </c>
      <c r="B29" s="39" t="s">
        <v>320</v>
      </c>
      <c r="C29" s="39">
        <v>100</v>
      </c>
      <c r="D29" s="63">
        <v>1.55</v>
      </c>
      <c r="E29" s="63">
        <v>0.08</v>
      </c>
      <c r="F29" s="63">
        <v>23.15</v>
      </c>
      <c r="G29" s="63">
        <v>93.58</v>
      </c>
      <c r="H29" s="63">
        <v>0.09</v>
      </c>
      <c r="I29" s="63">
        <v>7.01</v>
      </c>
      <c r="J29" s="63">
        <v>0.74</v>
      </c>
      <c r="K29" s="63">
        <v>0.75</v>
      </c>
      <c r="L29" s="63">
        <v>62.57</v>
      </c>
      <c r="M29" s="63">
        <v>83.65</v>
      </c>
      <c r="N29" s="63">
        <v>49.06</v>
      </c>
      <c r="O29" s="63">
        <v>1.03</v>
      </c>
    </row>
    <row r="30" spans="1:15" ht="15.75">
      <c r="A30" s="38"/>
      <c r="B30" s="46" t="s">
        <v>321</v>
      </c>
      <c r="C30" s="3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38"/>
      <c r="B31" s="46" t="s">
        <v>322</v>
      </c>
      <c r="C31" s="3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8"/>
      <c r="B32" s="46" t="s">
        <v>323</v>
      </c>
      <c r="C32" s="3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.75">
      <c r="A33" s="38" t="s">
        <v>274</v>
      </c>
      <c r="B33" s="39" t="s">
        <v>275</v>
      </c>
      <c r="C33" s="39">
        <v>250</v>
      </c>
      <c r="D33" s="48">
        <v>9.22</v>
      </c>
      <c r="E33" s="48">
        <v>7.22</v>
      </c>
      <c r="F33" s="48">
        <v>16.05</v>
      </c>
      <c r="G33" s="48">
        <v>166.25</v>
      </c>
      <c r="H33" s="48">
        <v>0.1</v>
      </c>
      <c r="I33" s="48">
        <v>7.9</v>
      </c>
      <c r="J33" s="48">
        <v>0.03</v>
      </c>
      <c r="K33" s="48">
        <v>0.75</v>
      </c>
      <c r="L33" s="48">
        <v>63.75</v>
      </c>
      <c r="M33" s="48">
        <v>165.75</v>
      </c>
      <c r="N33" s="48">
        <v>48.25</v>
      </c>
      <c r="O33" s="48">
        <v>1.25</v>
      </c>
    </row>
    <row r="34" spans="1:15" ht="15.75">
      <c r="A34" s="38"/>
      <c r="B34" s="46" t="s">
        <v>276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28.5" customHeight="1">
      <c r="A35" s="38"/>
      <c r="B35" s="46" t="s">
        <v>277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38"/>
      <c r="B36" s="46" t="s">
        <v>171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278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279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280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281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 t="s">
        <v>366</v>
      </c>
      <c r="B41" s="52" t="s">
        <v>383</v>
      </c>
      <c r="C41" s="45" t="s">
        <v>141</v>
      </c>
      <c r="D41" s="48">
        <v>17.8</v>
      </c>
      <c r="E41" s="48">
        <v>17.5</v>
      </c>
      <c r="F41" s="48">
        <v>14.3</v>
      </c>
      <c r="G41" s="48">
        <v>286</v>
      </c>
      <c r="H41" s="48">
        <v>0.09</v>
      </c>
      <c r="I41" s="48">
        <v>0</v>
      </c>
      <c r="J41" s="48">
        <v>0.04</v>
      </c>
      <c r="K41" s="48">
        <v>0.5</v>
      </c>
      <c r="L41" s="48">
        <v>39</v>
      </c>
      <c r="M41" s="48">
        <v>185</v>
      </c>
      <c r="N41" s="48">
        <v>26</v>
      </c>
      <c r="O41" s="48">
        <v>2.8</v>
      </c>
    </row>
    <row r="42" spans="1:15" ht="15.75">
      <c r="A42" s="38"/>
      <c r="B42" s="55" t="s">
        <v>367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/>
      <c r="B43" s="46" t="s">
        <v>368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38"/>
      <c r="B44" s="46" t="s">
        <v>369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38"/>
      <c r="B45" s="46" t="s">
        <v>370</v>
      </c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38"/>
      <c r="B46" s="46" t="s">
        <v>302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38" t="s">
        <v>480</v>
      </c>
      <c r="B47" s="39" t="s">
        <v>481</v>
      </c>
      <c r="C47" s="39">
        <v>180</v>
      </c>
      <c r="D47" s="48">
        <v>3.6</v>
      </c>
      <c r="E47" s="48">
        <v>12.15</v>
      </c>
      <c r="F47" s="48">
        <v>14.4</v>
      </c>
      <c r="G47" s="48">
        <v>180.9</v>
      </c>
      <c r="H47" s="48">
        <v>0.09</v>
      </c>
      <c r="I47" s="48">
        <v>15.48</v>
      </c>
      <c r="J47" s="48">
        <v>0.2</v>
      </c>
      <c r="K47" s="48">
        <v>0.54</v>
      </c>
      <c r="L47" s="48">
        <v>74.7</v>
      </c>
      <c r="M47" s="48">
        <v>94.5</v>
      </c>
      <c r="N47" s="48">
        <v>36</v>
      </c>
      <c r="O47" s="48">
        <v>0.99</v>
      </c>
    </row>
    <row r="48" spans="1:15" ht="15.75">
      <c r="A48" s="38"/>
      <c r="B48" s="46" t="s">
        <v>482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483</v>
      </c>
      <c r="C49" s="3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484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485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/>
      <c r="B52" s="46" t="s">
        <v>486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 t="s">
        <v>487</v>
      </c>
      <c r="B53" s="46" t="s">
        <v>488</v>
      </c>
      <c r="C53" s="3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/>
      <c r="B54" s="46" t="s">
        <v>489</v>
      </c>
      <c r="C54" s="3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/>
      <c r="B55" s="46" t="s">
        <v>490</v>
      </c>
      <c r="C55" s="3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.75">
      <c r="A56" s="38"/>
      <c r="B56" s="46" t="s">
        <v>491</v>
      </c>
      <c r="C56" s="3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.75">
      <c r="A57" s="38"/>
      <c r="B57" s="46" t="s">
        <v>492</v>
      </c>
      <c r="C57" s="44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.75">
      <c r="A58" s="38"/>
      <c r="B58" s="46" t="s">
        <v>493</v>
      </c>
      <c r="C58" s="44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38" t="s">
        <v>419</v>
      </c>
      <c r="B59" s="39" t="s">
        <v>420</v>
      </c>
      <c r="C59" s="39">
        <v>200</v>
      </c>
      <c r="D59" s="63">
        <v>0.5</v>
      </c>
      <c r="E59" s="63">
        <v>0.2</v>
      </c>
      <c r="F59" s="63">
        <v>22.2</v>
      </c>
      <c r="G59" s="63">
        <v>93</v>
      </c>
      <c r="H59" s="63">
        <v>0.03</v>
      </c>
      <c r="I59" s="63">
        <v>11.5</v>
      </c>
      <c r="J59" s="63">
        <v>0</v>
      </c>
      <c r="K59" s="63">
        <v>0.1</v>
      </c>
      <c r="L59" s="63">
        <v>19</v>
      </c>
      <c r="M59" s="63">
        <v>12</v>
      </c>
      <c r="N59" s="63">
        <v>8</v>
      </c>
      <c r="O59" s="63">
        <v>0.8</v>
      </c>
    </row>
    <row r="60" spans="1:15" ht="15.75">
      <c r="A60" s="38"/>
      <c r="B60" s="46" t="s">
        <v>421</v>
      </c>
      <c r="C60" s="39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5.75">
      <c r="A61" s="38"/>
      <c r="B61" s="46" t="s">
        <v>422</v>
      </c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15.75">
      <c r="A62" s="38"/>
      <c r="B62" s="46" t="s">
        <v>90</v>
      </c>
      <c r="C62" s="39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5.75">
      <c r="A63" s="38" t="s">
        <v>503</v>
      </c>
      <c r="B63" s="39" t="s">
        <v>450</v>
      </c>
      <c r="C63" s="64">
        <v>45</v>
      </c>
      <c r="D63" s="63">
        <v>3.42</v>
      </c>
      <c r="E63" s="63">
        <v>0.36</v>
      </c>
      <c r="F63" s="63">
        <v>22.14</v>
      </c>
      <c r="G63" s="63">
        <v>105.75</v>
      </c>
      <c r="H63" s="63">
        <v>0.045</v>
      </c>
      <c r="I63" s="63">
        <v>0</v>
      </c>
      <c r="J63" s="63">
        <v>0</v>
      </c>
      <c r="K63" s="63">
        <v>0.495</v>
      </c>
      <c r="L63" s="63">
        <v>9</v>
      </c>
      <c r="M63" s="63">
        <v>29.25</v>
      </c>
      <c r="N63" s="63">
        <v>6.3</v>
      </c>
      <c r="O63" s="63">
        <v>0.495</v>
      </c>
    </row>
    <row r="64" spans="1:15" ht="15.75">
      <c r="A64" s="38" t="s">
        <v>42</v>
      </c>
      <c r="B64" s="39" t="s">
        <v>41</v>
      </c>
      <c r="C64" s="64">
        <v>40</v>
      </c>
      <c r="D64" s="63">
        <v>2.64</v>
      </c>
      <c r="E64" s="63">
        <v>0.48</v>
      </c>
      <c r="F64" s="63">
        <v>13.36</v>
      </c>
      <c r="G64" s="63">
        <v>69.6</v>
      </c>
      <c r="H64" s="63">
        <v>0.072</v>
      </c>
      <c r="I64" s="63">
        <v>0</v>
      </c>
      <c r="J64" s="63">
        <v>0</v>
      </c>
      <c r="K64" s="63">
        <v>0.56</v>
      </c>
      <c r="L64" s="63">
        <v>14</v>
      </c>
      <c r="M64" s="63">
        <v>63.2</v>
      </c>
      <c r="N64" s="63">
        <v>18.8</v>
      </c>
      <c r="O64" s="63">
        <v>1.56</v>
      </c>
    </row>
    <row r="65" spans="1:15" ht="15.75">
      <c r="A65" s="38"/>
      <c r="B65" s="39" t="s">
        <v>25</v>
      </c>
      <c r="C65" s="39"/>
      <c r="D65" s="49">
        <f aca="true" t="shared" si="1" ref="D65:O65">SUM(D29:D64)</f>
        <v>38.730000000000004</v>
      </c>
      <c r="E65" s="49">
        <f t="shared" si="1"/>
        <v>37.99</v>
      </c>
      <c r="F65" s="49">
        <f t="shared" si="1"/>
        <v>125.60000000000001</v>
      </c>
      <c r="G65" s="49">
        <f t="shared" si="1"/>
        <v>995.0799999999999</v>
      </c>
      <c r="H65" s="49">
        <f t="shared" si="1"/>
        <v>0.517</v>
      </c>
      <c r="I65" s="49">
        <f t="shared" si="1"/>
        <v>41.89</v>
      </c>
      <c r="J65" s="49">
        <f t="shared" si="1"/>
        <v>1.01</v>
      </c>
      <c r="K65" s="49">
        <f t="shared" si="1"/>
        <v>3.6950000000000003</v>
      </c>
      <c r="L65" s="49">
        <f t="shared" si="1"/>
        <v>282.02</v>
      </c>
      <c r="M65" s="49">
        <f t="shared" si="1"/>
        <v>633.35</v>
      </c>
      <c r="N65" s="49">
        <f t="shared" si="1"/>
        <v>192.41000000000003</v>
      </c>
      <c r="O65" s="49">
        <f t="shared" si="1"/>
        <v>8.925</v>
      </c>
    </row>
    <row r="66" spans="1:15" ht="15.75">
      <c r="A66" s="38"/>
      <c r="B66" s="39" t="s">
        <v>404</v>
      </c>
      <c r="C66" s="39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ht="15.75">
      <c r="A67" s="81" t="s">
        <v>495</v>
      </c>
      <c r="B67" s="39" t="s">
        <v>108</v>
      </c>
      <c r="C67" s="39">
        <v>200</v>
      </c>
      <c r="D67" s="63">
        <v>1</v>
      </c>
      <c r="E67" s="63">
        <v>0</v>
      </c>
      <c r="F67" s="63">
        <v>25.4</v>
      </c>
      <c r="G67" s="63">
        <v>110</v>
      </c>
      <c r="H67" s="63">
        <v>0.04</v>
      </c>
      <c r="I67" s="63">
        <v>8</v>
      </c>
      <c r="J67" s="63">
        <v>0</v>
      </c>
      <c r="K67" s="63">
        <v>0</v>
      </c>
      <c r="L67" s="63">
        <v>40</v>
      </c>
      <c r="M67" s="63">
        <v>16</v>
      </c>
      <c r="N67" s="63">
        <v>20</v>
      </c>
      <c r="O67" s="63">
        <v>0.4</v>
      </c>
    </row>
    <row r="68" spans="1:15" ht="15.75">
      <c r="A68" s="83" t="s">
        <v>519</v>
      </c>
      <c r="B68" s="39" t="s">
        <v>520</v>
      </c>
      <c r="C68" s="64">
        <v>60</v>
      </c>
      <c r="D68" s="63">
        <v>4.32</v>
      </c>
      <c r="E68" s="63">
        <v>5.17</v>
      </c>
      <c r="F68" s="63">
        <v>22.29</v>
      </c>
      <c r="G68" s="63">
        <v>152.675</v>
      </c>
      <c r="H68" s="63">
        <v>0.0477</v>
      </c>
      <c r="I68" s="63">
        <v>5.46</v>
      </c>
      <c r="J68" s="63">
        <v>0.0465</v>
      </c>
      <c r="K68" s="63">
        <v>1.0575</v>
      </c>
      <c r="L68" s="63">
        <v>16.3</v>
      </c>
      <c r="M68" s="63">
        <v>45.5</v>
      </c>
      <c r="N68" s="63">
        <v>7.75</v>
      </c>
      <c r="O68" s="63">
        <v>4.69</v>
      </c>
    </row>
    <row r="69" spans="1:15" ht="15.75">
      <c r="A69" s="83"/>
      <c r="B69" s="39" t="s">
        <v>25</v>
      </c>
      <c r="C69" s="64"/>
      <c r="D69" s="74">
        <f>D67+D68</f>
        <v>5.32</v>
      </c>
      <c r="E69" s="74">
        <f aca="true" t="shared" si="2" ref="E69:O69">E67+E68</f>
        <v>5.17</v>
      </c>
      <c r="F69" s="74">
        <f t="shared" si="2"/>
        <v>47.69</v>
      </c>
      <c r="G69" s="74">
        <f t="shared" si="2"/>
        <v>262.675</v>
      </c>
      <c r="H69" s="74">
        <f t="shared" si="2"/>
        <v>0.0877</v>
      </c>
      <c r="I69" s="74">
        <f t="shared" si="2"/>
        <v>13.46</v>
      </c>
      <c r="J69" s="74">
        <f t="shared" si="2"/>
        <v>0.0465</v>
      </c>
      <c r="K69" s="74">
        <f t="shared" si="2"/>
        <v>1.0575</v>
      </c>
      <c r="L69" s="74">
        <f t="shared" si="2"/>
        <v>56.3</v>
      </c>
      <c r="M69" s="74">
        <f t="shared" si="2"/>
        <v>61.5</v>
      </c>
      <c r="N69" s="74">
        <f t="shared" si="2"/>
        <v>27.75</v>
      </c>
      <c r="O69" s="74">
        <f t="shared" si="2"/>
        <v>5.090000000000001</v>
      </c>
    </row>
    <row r="70" spans="1:15" ht="15.75">
      <c r="A70" s="38"/>
      <c r="B70" s="39" t="s">
        <v>27</v>
      </c>
      <c r="C70" s="39"/>
      <c r="D70" s="49">
        <f>D26+D65+D69</f>
        <v>56.190000000000005</v>
      </c>
      <c r="E70" s="49">
        <f aca="true" t="shared" si="3" ref="E70:O70">E26+E65+E69</f>
        <v>62.18000000000001</v>
      </c>
      <c r="F70" s="49">
        <f t="shared" si="3"/>
        <v>256.87</v>
      </c>
      <c r="G70" s="49">
        <f t="shared" si="3"/>
        <v>1791.155</v>
      </c>
      <c r="H70" s="49">
        <f t="shared" si="3"/>
        <v>0.7987</v>
      </c>
      <c r="I70" s="49">
        <f t="shared" si="3"/>
        <v>58.17</v>
      </c>
      <c r="J70" s="49">
        <f t="shared" si="3"/>
        <v>1.1865</v>
      </c>
      <c r="K70" s="49">
        <f t="shared" si="3"/>
        <v>5.6725</v>
      </c>
      <c r="L70" s="49">
        <f t="shared" si="3"/>
        <v>611.42</v>
      </c>
      <c r="M70" s="49">
        <f t="shared" si="3"/>
        <v>989.6500000000001</v>
      </c>
      <c r="N70" s="49">
        <f t="shared" si="3"/>
        <v>283.86</v>
      </c>
      <c r="O70" s="49">
        <f t="shared" si="3"/>
        <v>16.545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view="pageBreakPreview" zoomScaleSheetLayoutView="100" zoomScalePageLayoutView="0" workbookViewId="0" topLeftCell="A43">
      <selection activeCell="A70" sqref="A70:O70"/>
    </sheetView>
  </sheetViews>
  <sheetFormatPr defaultColWidth="9.00390625" defaultRowHeight="12.75"/>
  <cols>
    <col min="1" max="1" width="11.875" style="29" customWidth="1"/>
    <col min="2" max="2" width="33.875" style="29" customWidth="1"/>
    <col min="3" max="3" width="9.125" style="42" customWidth="1"/>
    <col min="4" max="4" width="7.125" style="29" customWidth="1"/>
    <col min="5" max="5" width="7.00390625" style="29" customWidth="1"/>
    <col min="6" max="6" width="7.25390625" style="29" customWidth="1"/>
    <col min="7" max="7" width="10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8.75390625" style="29" customWidth="1"/>
    <col min="13" max="13" width="9.00390625" style="29" customWidth="1"/>
    <col min="14" max="14" width="8.00390625" style="29" customWidth="1"/>
    <col min="15" max="15" width="6.25390625" style="29" customWidth="1"/>
    <col min="16" max="16384" width="9.125" style="29" customWidth="1"/>
  </cols>
  <sheetData>
    <row r="1" ht="15.75">
      <c r="A1" s="29" t="s">
        <v>31</v>
      </c>
    </row>
    <row r="2" ht="15.75">
      <c r="A2" s="29" t="s">
        <v>0</v>
      </c>
    </row>
    <row r="3" ht="15.75">
      <c r="A3" s="29" t="s">
        <v>1</v>
      </c>
    </row>
    <row r="4" ht="15.75">
      <c r="A4" s="29" t="s">
        <v>142</v>
      </c>
    </row>
    <row r="5" ht="16.5" thickBot="1"/>
    <row r="6" spans="1:15" ht="16.5" thickBot="1">
      <c r="A6" s="30" t="s">
        <v>2</v>
      </c>
      <c r="B6" s="31" t="s">
        <v>3</v>
      </c>
      <c r="C6" s="30" t="s">
        <v>5</v>
      </c>
      <c r="D6" s="103" t="s">
        <v>23</v>
      </c>
      <c r="E6" s="103"/>
      <c r="F6" s="103"/>
      <c r="G6" s="30" t="s">
        <v>10</v>
      </c>
      <c r="H6" s="103" t="s">
        <v>13</v>
      </c>
      <c r="I6" s="103"/>
      <c r="J6" s="103"/>
      <c r="K6" s="104"/>
      <c r="L6" s="105" t="s">
        <v>18</v>
      </c>
      <c r="M6" s="106"/>
      <c r="N6" s="106"/>
      <c r="O6" s="107"/>
    </row>
    <row r="7" spans="1:15" ht="15.75">
      <c r="A7" s="32"/>
      <c r="B7" s="33" t="s">
        <v>4</v>
      </c>
      <c r="C7" s="32" t="s">
        <v>6</v>
      </c>
      <c r="D7" s="31" t="s">
        <v>7</v>
      </c>
      <c r="E7" s="30" t="s">
        <v>8</v>
      </c>
      <c r="F7" s="31" t="s">
        <v>9</v>
      </c>
      <c r="G7" s="32" t="s">
        <v>11</v>
      </c>
      <c r="H7" s="31" t="s">
        <v>14</v>
      </c>
      <c r="I7" s="30" t="s">
        <v>15</v>
      </c>
      <c r="J7" s="31" t="s">
        <v>16</v>
      </c>
      <c r="K7" s="30" t="s">
        <v>17</v>
      </c>
      <c r="L7" s="33" t="s">
        <v>19</v>
      </c>
      <c r="M7" s="32" t="s">
        <v>20</v>
      </c>
      <c r="N7" s="33" t="s">
        <v>21</v>
      </c>
      <c r="O7" s="32" t="s">
        <v>22</v>
      </c>
    </row>
    <row r="8" spans="1:15" ht="15.75">
      <c r="A8" s="32"/>
      <c r="B8" s="33"/>
      <c r="C8" s="32"/>
      <c r="D8" s="33"/>
      <c r="E8" s="32"/>
      <c r="F8" s="33"/>
      <c r="G8" s="32" t="s">
        <v>12</v>
      </c>
      <c r="H8" s="33"/>
      <c r="I8" s="32"/>
      <c r="J8" s="33"/>
      <c r="K8" s="32"/>
      <c r="L8" s="33"/>
      <c r="M8" s="32"/>
      <c r="N8" s="33"/>
      <c r="O8" s="32"/>
    </row>
    <row r="9" spans="1:15" ht="15.75">
      <c r="A9" s="51">
        <v>1</v>
      </c>
      <c r="B9" s="51"/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476</v>
      </c>
      <c r="B11" s="39" t="s">
        <v>477</v>
      </c>
      <c r="C11" s="39">
        <v>100</v>
      </c>
      <c r="D11" s="63">
        <v>1.1</v>
      </c>
      <c r="E11" s="63">
        <v>10.1</v>
      </c>
      <c r="F11" s="63">
        <v>9.1</v>
      </c>
      <c r="G11" s="63">
        <v>132</v>
      </c>
      <c r="H11" s="63">
        <v>0.06</v>
      </c>
      <c r="I11" s="63">
        <v>3.2</v>
      </c>
      <c r="J11" s="63">
        <v>0</v>
      </c>
      <c r="K11" s="63">
        <v>4.7</v>
      </c>
      <c r="L11" s="63">
        <v>24</v>
      </c>
      <c r="M11" s="63">
        <v>49</v>
      </c>
      <c r="N11" s="63">
        <v>33</v>
      </c>
      <c r="O11" s="63">
        <v>0.6</v>
      </c>
    </row>
    <row r="12" spans="1:15" ht="15.75">
      <c r="A12" s="38"/>
      <c r="B12" s="46" t="s">
        <v>478</v>
      </c>
      <c r="C12" s="3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.75">
      <c r="A13" s="38"/>
      <c r="B13" s="46" t="s">
        <v>130</v>
      </c>
      <c r="C13" s="39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5.75">
      <c r="A14" s="38"/>
      <c r="B14" s="46" t="s">
        <v>479</v>
      </c>
      <c r="C14" s="39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5.75">
      <c r="A15" s="38" t="s">
        <v>177</v>
      </c>
      <c r="B15" s="39" t="s">
        <v>178</v>
      </c>
      <c r="C15" s="45" t="s">
        <v>45</v>
      </c>
      <c r="D15" s="48">
        <v>31.92</v>
      </c>
      <c r="E15" s="48">
        <v>33.52</v>
      </c>
      <c r="F15" s="48">
        <v>31.79</v>
      </c>
      <c r="G15" s="48">
        <v>565.25</v>
      </c>
      <c r="H15" s="48">
        <v>0.093</v>
      </c>
      <c r="I15" s="48">
        <v>0.8</v>
      </c>
      <c r="J15" s="48">
        <v>0.27</v>
      </c>
      <c r="K15" s="48">
        <v>0.93</v>
      </c>
      <c r="L15" s="48">
        <v>395</v>
      </c>
      <c r="M15" s="48">
        <v>461.51</v>
      </c>
      <c r="N15" s="48">
        <v>50.54</v>
      </c>
      <c r="O15" s="48">
        <v>1.33</v>
      </c>
    </row>
    <row r="16" spans="1:15" ht="15.75">
      <c r="A16" s="38"/>
      <c r="B16" s="46" t="s">
        <v>296</v>
      </c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/>
      <c r="B17" s="46" t="s">
        <v>179</v>
      </c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38"/>
      <c r="B18" s="46" t="s">
        <v>297</v>
      </c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38"/>
      <c r="B19" s="46" t="s">
        <v>298</v>
      </c>
      <c r="C19" s="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180</v>
      </c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8" customHeight="1">
      <c r="A21" s="38"/>
      <c r="B21" s="46" t="s">
        <v>63</v>
      </c>
      <c r="C21" s="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8" customHeight="1">
      <c r="A22" s="38"/>
      <c r="B22" s="46" t="s">
        <v>299</v>
      </c>
      <c r="C22" s="4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.75">
      <c r="A23" s="38"/>
      <c r="B23" s="46" t="s">
        <v>300</v>
      </c>
      <c r="C23" s="4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38"/>
      <c r="B24" s="46" t="s">
        <v>301</v>
      </c>
      <c r="C24" s="4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38" t="s">
        <v>64</v>
      </c>
      <c r="B25" s="39" t="s">
        <v>65</v>
      </c>
      <c r="C25" s="39">
        <v>30</v>
      </c>
      <c r="D25" s="48">
        <v>2.16</v>
      </c>
      <c r="E25" s="48">
        <v>2.55</v>
      </c>
      <c r="F25" s="48">
        <v>16.65</v>
      </c>
      <c r="G25" s="48">
        <v>98.4</v>
      </c>
      <c r="H25" s="48">
        <v>0.02</v>
      </c>
      <c r="I25" s="48">
        <v>0.3</v>
      </c>
      <c r="J25" s="48">
        <v>0.01</v>
      </c>
      <c r="K25" s="48">
        <v>0.06</v>
      </c>
      <c r="L25" s="48">
        <v>92.1</v>
      </c>
      <c r="M25" s="48">
        <v>65.7</v>
      </c>
      <c r="N25" s="48">
        <v>10.2</v>
      </c>
      <c r="O25" s="48">
        <v>0.06</v>
      </c>
    </row>
    <row r="26" spans="1:15" ht="15.75">
      <c r="A26" s="38" t="s">
        <v>411</v>
      </c>
      <c r="B26" s="39" t="s">
        <v>423</v>
      </c>
      <c r="C26" s="68" t="s">
        <v>45</v>
      </c>
      <c r="D26" s="63">
        <v>0.1</v>
      </c>
      <c r="E26" s="63">
        <v>0</v>
      </c>
      <c r="F26" s="63">
        <v>15</v>
      </c>
      <c r="G26" s="63">
        <v>60</v>
      </c>
      <c r="H26" s="63">
        <v>0</v>
      </c>
      <c r="I26" s="63">
        <v>0</v>
      </c>
      <c r="J26" s="63">
        <v>0</v>
      </c>
      <c r="K26" s="63">
        <v>0</v>
      </c>
      <c r="L26" s="63">
        <v>11</v>
      </c>
      <c r="M26" s="63">
        <v>3</v>
      </c>
      <c r="N26" s="63">
        <v>1</v>
      </c>
      <c r="O26" s="63">
        <v>0.3</v>
      </c>
    </row>
    <row r="27" spans="1:15" ht="15.75">
      <c r="A27" s="38"/>
      <c r="B27" s="46" t="s">
        <v>413</v>
      </c>
      <c r="C27" s="6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5.75">
      <c r="A28" s="38"/>
      <c r="B28" s="46" t="s">
        <v>414</v>
      </c>
      <c r="C28" s="68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5.75">
      <c r="A29" s="38" t="s">
        <v>50</v>
      </c>
      <c r="B29" s="39" t="s">
        <v>51</v>
      </c>
      <c r="C29" s="39">
        <v>45</v>
      </c>
      <c r="D29" s="75">
        <v>3.375</v>
      </c>
      <c r="E29" s="75">
        <v>1.305</v>
      </c>
      <c r="F29" s="75">
        <v>23.13</v>
      </c>
      <c r="G29" s="75">
        <v>117.9</v>
      </c>
      <c r="H29" s="75">
        <v>0.045</v>
      </c>
      <c r="I29" s="75">
        <v>0</v>
      </c>
      <c r="J29" s="75">
        <v>0</v>
      </c>
      <c r="K29" s="75">
        <v>0.765</v>
      </c>
      <c r="L29" s="75">
        <v>8.55</v>
      </c>
      <c r="M29" s="75">
        <v>29.25</v>
      </c>
      <c r="N29" s="75">
        <v>5.85</v>
      </c>
      <c r="O29" s="75">
        <v>0.54</v>
      </c>
    </row>
    <row r="30" spans="1:15" ht="15.75">
      <c r="A30" s="38" t="s">
        <v>42</v>
      </c>
      <c r="B30" s="39" t="s">
        <v>41</v>
      </c>
      <c r="C30" s="39">
        <v>30</v>
      </c>
      <c r="D30" s="48">
        <v>1.98</v>
      </c>
      <c r="E30" s="48">
        <v>0.36</v>
      </c>
      <c r="F30" s="48">
        <v>10.02</v>
      </c>
      <c r="G30" s="48">
        <v>52.2</v>
      </c>
      <c r="H30" s="48">
        <v>0.054</v>
      </c>
      <c r="I30" s="48">
        <v>0</v>
      </c>
      <c r="J30" s="48">
        <v>0</v>
      </c>
      <c r="K30" s="48">
        <v>0.42</v>
      </c>
      <c r="L30" s="48">
        <v>10.5</v>
      </c>
      <c r="M30" s="48">
        <v>47.4</v>
      </c>
      <c r="N30" s="48">
        <v>14.1</v>
      </c>
      <c r="O30" s="48">
        <v>1.17</v>
      </c>
    </row>
    <row r="31" spans="1:15" ht="15.75">
      <c r="A31" s="38"/>
      <c r="B31" s="39" t="s">
        <v>25</v>
      </c>
      <c r="C31" s="39"/>
      <c r="D31" s="49">
        <f aca="true" t="shared" si="0" ref="D31:O31">SUM(D11:D30)</f>
        <v>40.635000000000005</v>
      </c>
      <c r="E31" s="49">
        <f t="shared" si="0"/>
        <v>47.835</v>
      </c>
      <c r="F31" s="49">
        <f t="shared" si="0"/>
        <v>105.68999999999998</v>
      </c>
      <c r="G31" s="49">
        <f t="shared" si="0"/>
        <v>1025.75</v>
      </c>
      <c r="H31" s="49">
        <f t="shared" si="0"/>
        <v>0.27199999999999996</v>
      </c>
      <c r="I31" s="49">
        <f t="shared" si="0"/>
        <v>4.3</v>
      </c>
      <c r="J31" s="49">
        <f t="shared" si="0"/>
        <v>0.28</v>
      </c>
      <c r="K31" s="49">
        <f t="shared" si="0"/>
        <v>6.874999999999999</v>
      </c>
      <c r="L31" s="49">
        <f t="shared" si="0"/>
        <v>541.15</v>
      </c>
      <c r="M31" s="49">
        <f t="shared" si="0"/>
        <v>655.86</v>
      </c>
      <c r="N31" s="49">
        <f t="shared" si="0"/>
        <v>114.68999999999998</v>
      </c>
      <c r="O31" s="49">
        <f t="shared" si="0"/>
        <v>4</v>
      </c>
    </row>
    <row r="32" spans="1:15" ht="15.75">
      <c r="A32" s="38"/>
      <c r="B32" s="38"/>
      <c r="C32" s="3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5.75">
      <c r="A33" s="38"/>
      <c r="B33" s="41" t="s">
        <v>26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38" t="s">
        <v>380</v>
      </c>
      <c r="B34" s="39" t="s">
        <v>381</v>
      </c>
      <c r="C34" s="39">
        <v>100</v>
      </c>
      <c r="D34" s="63">
        <v>1.6</v>
      </c>
      <c r="E34" s="63">
        <v>10.1</v>
      </c>
      <c r="F34" s="63">
        <v>3</v>
      </c>
      <c r="G34" s="63">
        <v>109</v>
      </c>
      <c r="H34" s="63">
        <v>0.02</v>
      </c>
      <c r="I34" s="63">
        <v>18.9</v>
      </c>
      <c r="J34" s="63">
        <v>0</v>
      </c>
      <c r="K34" s="63">
        <v>4.5</v>
      </c>
      <c r="L34" s="63">
        <v>43</v>
      </c>
      <c r="M34" s="63">
        <v>32</v>
      </c>
      <c r="N34" s="63">
        <v>15</v>
      </c>
      <c r="O34" s="63">
        <v>0.6</v>
      </c>
    </row>
    <row r="35" spans="1:15" ht="15.75">
      <c r="A35" s="38"/>
      <c r="B35" s="46" t="s">
        <v>382</v>
      </c>
      <c r="C35" s="39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5.75">
      <c r="A36" s="38"/>
      <c r="B36" s="46" t="s">
        <v>73</v>
      </c>
      <c r="C36" s="3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5.75">
      <c r="A37" s="38"/>
      <c r="B37" s="46" t="s">
        <v>130</v>
      </c>
      <c r="C37" s="3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15.75">
      <c r="A38" s="38" t="s">
        <v>184</v>
      </c>
      <c r="B38" s="39" t="s">
        <v>185</v>
      </c>
      <c r="C38" s="39">
        <v>250</v>
      </c>
      <c r="D38" s="48">
        <v>2.13</v>
      </c>
      <c r="E38" s="48">
        <v>5.1</v>
      </c>
      <c r="F38" s="48">
        <v>14.55</v>
      </c>
      <c r="G38" s="48">
        <v>112.5</v>
      </c>
      <c r="H38" s="48">
        <v>0.06</v>
      </c>
      <c r="I38" s="48">
        <v>9.95</v>
      </c>
      <c r="J38" s="48">
        <v>0</v>
      </c>
      <c r="K38" s="48">
        <v>2.43</v>
      </c>
      <c r="L38" s="48">
        <v>26.25</v>
      </c>
      <c r="M38" s="48">
        <v>67</v>
      </c>
      <c r="N38" s="48">
        <v>19.5</v>
      </c>
      <c r="O38" s="48">
        <v>0.725</v>
      </c>
    </row>
    <row r="39" spans="1:15" ht="15.75">
      <c r="A39" s="38"/>
      <c r="B39" s="46" t="s">
        <v>186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187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188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/>
      <c r="B42" s="46" t="s">
        <v>40</v>
      </c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5.75">
      <c r="A43" s="38"/>
      <c r="B43" s="46" t="s">
        <v>73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38"/>
      <c r="B44" s="46" t="s">
        <v>74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46" t="s">
        <v>307</v>
      </c>
      <c r="B45" s="53" t="s">
        <v>308</v>
      </c>
      <c r="C45" s="39">
        <v>20</v>
      </c>
      <c r="D45" s="48">
        <v>5.8</v>
      </c>
      <c r="E45" s="48">
        <v>2.1</v>
      </c>
      <c r="F45" s="48">
        <v>0.14</v>
      </c>
      <c r="G45" s="48">
        <v>43</v>
      </c>
      <c r="H45" s="48">
        <v>0.012</v>
      </c>
      <c r="I45" s="48">
        <v>8</v>
      </c>
      <c r="J45" s="48">
        <v>0</v>
      </c>
      <c r="K45" s="48">
        <v>0.14</v>
      </c>
      <c r="L45" s="48">
        <v>2.86</v>
      </c>
      <c r="M45" s="48">
        <v>44.17</v>
      </c>
      <c r="N45" s="48">
        <v>6.4</v>
      </c>
      <c r="O45" s="48">
        <v>0.37</v>
      </c>
    </row>
    <row r="46" spans="1:15" ht="15.75">
      <c r="A46" s="46"/>
      <c r="B46" s="46" t="s">
        <v>309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46"/>
      <c r="B47" s="46" t="s">
        <v>310</v>
      </c>
      <c r="C47" s="3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5.75">
      <c r="A48" s="46"/>
      <c r="B48" s="46" t="s">
        <v>311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 t="s">
        <v>124</v>
      </c>
      <c r="B49" s="39" t="s">
        <v>125</v>
      </c>
      <c r="C49" s="64">
        <v>10</v>
      </c>
      <c r="D49" s="63">
        <v>0.25</v>
      </c>
      <c r="E49" s="63">
        <v>1.5</v>
      </c>
      <c r="F49" s="63">
        <v>1.35</v>
      </c>
      <c r="G49" s="63">
        <v>16</v>
      </c>
      <c r="H49" s="63">
        <v>0.005</v>
      </c>
      <c r="I49" s="63">
        <v>0.05</v>
      </c>
      <c r="J49" s="63">
        <v>10</v>
      </c>
      <c r="K49" s="63">
        <v>0</v>
      </c>
      <c r="L49" s="63">
        <v>9</v>
      </c>
      <c r="M49" s="63">
        <v>6</v>
      </c>
      <c r="N49" s="63">
        <v>1</v>
      </c>
      <c r="O49" s="63">
        <v>0</v>
      </c>
    </row>
    <row r="50" spans="1:15" ht="15.75">
      <c r="A50" s="38" t="s">
        <v>348</v>
      </c>
      <c r="B50" s="39" t="s">
        <v>349</v>
      </c>
      <c r="C50" s="68" t="s">
        <v>351</v>
      </c>
      <c r="D50" s="63">
        <v>12.44</v>
      </c>
      <c r="E50" s="63">
        <v>7.58</v>
      </c>
      <c r="F50" s="63">
        <v>13.73</v>
      </c>
      <c r="G50" s="63">
        <v>173.03</v>
      </c>
      <c r="H50" s="63">
        <v>0.1</v>
      </c>
      <c r="I50" s="63">
        <v>1</v>
      </c>
      <c r="J50" s="63">
        <v>0.01</v>
      </c>
      <c r="K50" s="63">
        <v>3.72</v>
      </c>
      <c r="L50" s="63">
        <v>41.47</v>
      </c>
      <c r="M50" s="63">
        <v>178.8</v>
      </c>
      <c r="N50" s="63">
        <v>35.75</v>
      </c>
      <c r="O50" s="63">
        <v>1</v>
      </c>
    </row>
    <row r="51" spans="1:15" ht="15.75">
      <c r="A51" s="38"/>
      <c r="B51" s="46" t="s">
        <v>352</v>
      </c>
      <c r="C51" s="68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15.75">
      <c r="A52" s="38"/>
      <c r="B52" s="46" t="s">
        <v>353</v>
      </c>
      <c r="C52" s="68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ht="15.75">
      <c r="A53" s="38"/>
      <c r="B53" s="46" t="s">
        <v>354</v>
      </c>
      <c r="C53" s="68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5.75">
      <c r="A54" s="38"/>
      <c r="B54" s="46" t="s">
        <v>355</v>
      </c>
      <c r="C54" s="68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5.75">
      <c r="A55" s="38"/>
      <c r="B55" s="46" t="s">
        <v>356</v>
      </c>
      <c r="C55" s="68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ht="15.75">
      <c r="A56" s="38"/>
      <c r="B56" s="46" t="s">
        <v>357</v>
      </c>
      <c r="C56" s="68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15.75">
      <c r="A57" s="38"/>
      <c r="B57" s="46" t="s">
        <v>358</v>
      </c>
      <c r="C57" s="68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ht="15.75">
      <c r="A58" s="38" t="s">
        <v>350</v>
      </c>
      <c r="B58" s="53" t="s">
        <v>359</v>
      </c>
      <c r="C58" s="68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15.75">
      <c r="A59" s="38"/>
      <c r="B59" s="46" t="s">
        <v>360</v>
      </c>
      <c r="C59" s="68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15.75">
      <c r="A60" s="38"/>
      <c r="B60" s="46" t="s">
        <v>361</v>
      </c>
      <c r="C60" s="68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15.75">
      <c r="A61" s="38"/>
      <c r="B61" s="46" t="s">
        <v>362</v>
      </c>
      <c r="C61" s="68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5.75">
      <c r="A62" s="38"/>
      <c r="B62" s="46" t="s">
        <v>363</v>
      </c>
      <c r="C62" s="68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5.75">
      <c r="A63" s="38"/>
      <c r="B63" s="46" t="s">
        <v>364</v>
      </c>
      <c r="C63" s="68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5.75">
      <c r="A64" s="38" t="s">
        <v>189</v>
      </c>
      <c r="B64" s="39" t="s">
        <v>387</v>
      </c>
      <c r="C64" s="39">
        <v>180</v>
      </c>
      <c r="D64" s="48">
        <v>5.58</v>
      </c>
      <c r="E64" s="48">
        <v>7.56</v>
      </c>
      <c r="F64" s="48">
        <v>22.5</v>
      </c>
      <c r="G64" s="48">
        <v>180</v>
      </c>
      <c r="H64" s="48">
        <v>0.198</v>
      </c>
      <c r="I64" s="48">
        <v>22.86</v>
      </c>
      <c r="J64" s="48">
        <v>0.018000000000000002</v>
      </c>
      <c r="K64" s="48">
        <v>2.7</v>
      </c>
      <c r="L64" s="48">
        <v>73.8</v>
      </c>
      <c r="M64" s="48">
        <v>135</v>
      </c>
      <c r="N64" s="48">
        <v>39.6</v>
      </c>
      <c r="O64" s="48">
        <v>1.44</v>
      </c>
    </row>
    <row r="65" spans="1:15" ht="15.75">
      <c r="A65" s="38"/>
      <c r="B65" s="46" t="s">
        <v>205</v>
      </c>
      <c r="C65" s="39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1:15" ht="15.75">
      <c r="A66" s="38"/>
      <c r="B66" s="46" t="s">
        <v>206</v>
      </c>
      <c r="C66" s="3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5.75">
      <c r="A67" s="38"/>
      <c r="B67" s="46" t="s">
        <v>207</v>
      </c>
      <c r="C67" s="39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5.75">
      <c r="A68" s="38"/>
      <c r="B68" s="46" t="s">
        <v>208</v>
      </c>
      <c r="C68" s="3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5.75">
      <c r="A69" s="38" t="s">
        <v>144</v>
      </c>
      <c r="B69" s="39" t="s">
        <v>385</v>
      </c>
      <c r="C69" s="39">
        <v>200</v>
      </c>
      <c r="D69" s="48">
        <v>0.6</v>
      </c>
      <c r="E69" s="48">
        <v>0.4</v>
      </c>
      <c r="F69" s="48">
        <v>32.6</v>
      </c>
      <c r="G69" s="48">
        <v>140</v>
      </c>
      <c r="H69" s="48">
        <v>0.04</v>
      </c>
      <c r="I69" s="48">
        <v>4</v>
      </c>
      <c r="J69" s="48">
        <v>0</v>
      </c>
      <c r="K69" s="48">
        <v>0</v>
      </c>
      <c r="L69" s="48">
        <v>40</v>
      </c>
      <c r="M69" s="48">
        <v>24</v>
      </c>
      <c r="N69" s="48">
        <v>18</v>
      </c>
      <c r="O69" s="48">
        <v>0.8</v>
      </c>
    </row>
    <row r="70" spans="1:15" ht="15.75">
      <c r="A70" s="78" t="s">
        <v>115</v>
      </c>
      <c r="B70" s="76" t="s">
        <v>32</v>
      </c>
      <c r="C70" s="76">
        <v>200</v>
      </c>
      <c r="D70" s="87">
        <v>3</v>
      </c>
      <c r="E70" s="87">
        <v>1</v>
      </c>
      <c r="F70" s="87">
        <v>42</v>
      </c>
      <c r="G70" s="87">
        <v>192</v>
      </c>
      <c r="H70" s="87">
        <v>0.08</v>
      </c>
      <c r="I70" s="87">
        <v>20</v>
      </c>
      <c r="J70" s="87">
        <v>0</v>
      </c>
      <c r="K70" s="87">
        <v>0</v>
      </c>
      <c r="L70" s="87">
        <v>16</v>
      </c>
      <c r="M70" s="87">
        <v>56</v>
      </c>
      <c r="N70" s="87">
        <v>84</v>
      </c>
      <c r="O70" s="87">
        <v>1.2</v>
      </c>
    </row>
    <row r="71" spans="1:15" ht="15.75">
      <c r="A71" s="38" t="s">
        <v>503</v>
      </c>
      <c r="B71" s="39" t="s">
        <v>450</v>
      </c>
      <c r="C71" s="64">
        <v>45</v>
      </c>
      <c r="D71" s="63">
        <v>3.42</v>
      </c>
      <c r="E71" s="63">
        <v>0.36</v>
      </c>
      <c r="F71" s="63">
        <v>22.14</v>
      </c>
      <c r="G71" s="63">
        <v>105.75</v>
      </c>
      <c r="H71" s="63">
        <v>0.045</v>
      </c>
      <c r="I71" s="63">
        <v>0</v>
      </c>
      <c r="J71" s="63">
        <v>0</v>
      </c>
      <c r="K71" s="63">
        <v>0.495</v>
      </c>
      <c r="L71" s="63">
        <v>9</v>
      </c>
      <c r="M71" s="63">
        <v>29.25</v>
      </c>
      <c r="N71" s="63">
        <v>6.3</v>
      </c>
      <c r="O71" s="63">
        <v>0.495</v>
      </c>
    </row>
    <row r="72" spans="1:15" ht="15.75">
      <c r="A72" s="38" t="s">
        <v>42</v>
      </c>
      <c r="B72" s="39" t="s">
        <v>41</v>
      </c>
      <c r="C72" s="64">
        <v>40</v>
      </c>
      <c r="D72" s="63">
        <v>2.64</v>
      </c>
      <c r="E72" s="63">
        <v>0.48</v>
      </c>
      <c r="F72" s="63">
        <v>13.36</v>
      </c>
      <c r="G72" s="63">
        <v>69.6</v>
      </c>
      <c r="H72" s="63">
        <v>0.072</v>
      </c>
      <c r="I72" s="63">
        <v>0</v>
      </c>
      <c r="J72" s="63">
        <v>0</v>
      </c>
      <c r="K72" s="63">
        <v>0.56</v>
      </c>
      <c r="L72" s="63">
        <v>14</v>
      </c>
      <c r="M72" s="63">
        <v>63.2</v>
      </c>
      <c r="N72" s="63">
        <v>18.8</v>
      </c>
      <c r="O72" s="63">
        <v>1.56</v>
      </c>
    </row>
    <row r="73" spans="1:15" ht="15.75">
      <c r="A73" s="38"/>
      <c r="B73" s="39" t="s">
        <v>25</v>
      </c>
      <c r="C73" s="39"/>
      <c r="D73" s="49">
        <f aca="true" t="shared" si="1" ref="D73:O73">SUM(D34:D72)</f>
        <v>37.46</v>
      </c>
      <c r="E73" s="49">
        <f t="shared" si="1"/>
        <v>36.18</v>
      </c>
      <c r="F73" s="49">
        <f t="shared" si="1"/>
        <v>165.37</v>
      </c>
      <c r="G73" s="49">
        <f t="shared" si="1"/>
        <v>1140.8799999999999</v>
      </c>
      <c r="H73" s="49">
        <f t="shared" si="1"/>
        <v>0.632</v>
      </c>
      <c r="I73" s="49">
        <f t="shared" si="1"/>
        <v>84.75999999999999</v>
      </c>
      <c r="J73" s="49">
        <f t="shared" si="1"/>
        <v>10.028</v>
      </c>
      <c r="K73" s="49">
        <f t="shared" si="1"/>
        <v>14.544999999999998</v>
      </c>
      <c r="L73" s="49">
        <f t="shared" si="1"/>
        <v>275.38</v>
      </c>
      <c r="M73" s="49">
        <f t="shared" si="1"/>
        <v>635.4200000000001</v>
      </c>
      <c r="N73" s="49">
        <f t="shared" si="1"/>
        <v>244.35000000000002</v>
      </c>
      <c r="O73" s="49">
        <f t="shared" si="1"/>
        <v>8.19</v>
      </c>
    </row>
    <row r="74" spans="1:15" ht="15.75">
      <c r="A74" s="38"/>
      <c r="B74" s="39" t="s">
        <v>404</v>
      </c>
      <c r="C74" s="6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ht="15.75">
      <c r="A75" s="38" t="s">
        <v>428</v>
      </c>
      <c r="B75" s="39" t="s">
        <v>429</v>
      </c>
      <c r="C75" s="68" t="s">
        <v>45</v>
      </c>
      <c r="D75" s="63">
        <v>5.8</v>
      </c>
      <c r="E75" s="63">
        <v>5</v>
      </c>
      <c r="F75" s="63">
        <v>9.6</v>
      </c>
      <c r="G75" s="63">
        <v>106</v>
      </c>
      <c r="H75" s="63">
        <v>0.08</v>
      </c>
      <c r="I75" s="63">
        <v>2.6</v>
      </c>
      <c r="J75" s="63">
        <v>0.04</v>
      </c>
      <c r="K75" s="63">
        <v>0</v>
      </c>
      <c r="L75" s="63">
        <v>240</v>
      </c>
      <c r="M75" s="63">
        <v>180</v>
      </c>
      <c r="N75" s="63">
        <v>28</v>
      </c>
      <c r="O75" s="63">
        <v>0.2</v>
      </c>
    </row>
    <row r="76" spans="1:15" ht="15.75">
      <c r="A76" s="38" t="s">
        <v>38</v>
      </c>
      <c r="B76" s="39" t="s">
        <v>39</v>
      </c>
      <c r="C76" s="64">
        <v>60</v>
      </c>
      <c r="D76" s="63">
        <v>4.7</v>
      </c>
      <c r="E76" s="63">
        <v>3.7</v>
      </c>
      <c r="F76" s="63">
        <v>34.2</v>
      </c>
      <c r="G76" s="63">
        <v>189</v>
      </c>
      <c r="H76" s="63">
        <v>0.06</v>
      </c>
      <c r="I76" s="63">
        <v>0</v>
      </c>
      <c r="J76" s="63">
        <v>0.03</v>
      </c>
      <c r="K76" s="63">
        <v>0.7</v>
      </c>
      <c r="L76" s="63">
        <v>10</v>
      </c>
      <c r="M76" s="63">
        <v>38</v>
      </c>
      <c r="N76" s="63">
        <v>7</v>
      </c>
      <c r="O76" s="63">
        <v>0.6</v>
      </c>
    </row>
    <row r="77" spans="1:15" ht="15.75">
      <c r="A77" s="38"/>
      <c r="B77" s="39" t="s">
        <v>25</v>
      </c>
      <c r="C77" s="64"/>
      <c r="D77" s="74">
        <f>D75+D76</f>
        <v>10.5</v>
      </c>
      <c r="E77" s="74">
        <f aca="true" t="shared" si="2" ref="E77:O77">E75+E76</f>
        <v>8.7</v>
      </c>
      <c r="F77" s="74">
        <f t="shared" si="2"/>
        <v>43.800000000000004</v>
      </c>
      <c r="G77" s="74">
        <f t="shared" si="2"/>
        <v>295</v>
      </c>
      <c r="H77" s="74">
        <f t="shared" si="2"/>
        <v>0.14</v>
      </c>
      <c r="I77" s="74">
        <f t="shared" si="2"/>
        <v>2.6</v>
      </c>
      <c r="J77" s="74">
        <f t="shared" si="2"/>
        <v>0.07</v>
      </c>
      <c r="K77" s="74">
        <f t="shared" si="2"/>
        <v>0.7</v>
      </c>
      <c r="L77" s="74">
        <f t="shared" si="2"/>
        <v>250</v>
      </c>
      <c r="M77" s="74">
        <f t="shared" si="2"/>
        <v>218</v>
      </c>
      <c r="N77" s="74">
        <f t="shared" si="2"/>
        <v>35</v>
      </c>
      <c r="O77" s="74">
        <f t="shared" si="2"/>
        <v>0.8</v>
      </c>
    </row>
    <row r="78" spans="1:15" ht="15.75">
      <c r="A78" s="38"/>
      <c r="B78" s="39" t="s">
        <v>27</v>
      </c>
      <c r="C78" s="39"/>
      <c r="D78" s="49">
        <f>D31+D73+D77</f>
        <v>88.595</v>
      </c>
      <c r="E78" s="49">
        <f aca="true" t="shared" si="3" ref="E78:O78">E31+E73+E77</f>
        <v>92.715</v>
      </c>
      <c r="F78" s="49">
        <f t="shared" si="3"/>
        <v>314.86</v>
      </c>
      <c r="G78" s="49">
        <f t="shared" si="3"/>
        <v>2461.63</v>
      </c>
      <c r="H78" s="49">
        <f t="shared" si="3"/>
        <v>1.044</v>
      </c>
      <c r="I78" s="49">
        <f t="shared" si="3"/>
        <v>91.65999999999998</v>
      </c>
      <c r="J78" s="49">
        <f t="shared" si="3"/>
        <v>10.378</v>
      </c>
      <c r="K78" s="49">
        <f t="shared" si="3"/>
        <v>22.119999999999997</v>
      </c>
      <c r="L78" s="49">
        <f t="shared" si="3"/>
        <v>1066.53</v>
      </c>
      <c r="M78" s="49">
        <f t="shared" si="3"/>
        <v>1509.2800000000002</v>
      </c>
      <c r="N78" s="49">
        <f t="shared" si="3"/>
        <v>394.04</v>
      </c>
      <c r="O78" s="49">
        <f t="shared" si="3"/>
        <v>12.99</v>
      </c>
    </row>
  </sheetData>
  <sheetProtection/>
  <mergeCells count="3">
    <mergeCell ref="D6:F6"/>
    <mergeCell ref="H6:K6"/>
    <mergeCell ref="L6:O6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31">
      <selection activeCell="D63" sqref="D63:O63"/>
    </sheetView>
  </sheetViews>
  <sheetFormatPr defaultColWidth="9.00390625" defaultRowHeight="12.75"/>
  <cols>
    <col min="1" max="1" width="8.875" style="29" customWidth="1"/>
    <col min="2" max="2" width="39.375" style="29" customWidth="1"/>
    <col min="3" max="3" width="9.125" style="42" customWidth="1"/>
    <col min="4" max="4" width="7.125" style="29" customWidth="1"/>
    <col min="5" max="5" width="7.00390625" style="29" customWidth="1"/>
    <col min="6" max="6" width="7.25390625" style="29" customWidth="1"/>
    <col min="7" max="7" width="10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7.25390625" style="29" customWidth="1"/>
    <col min="13" max="13" width="8.25390625" style="29" customWidth="1"/>
    <col min="14" max="14" width="7.75390625" style="29" customWidth="1"/>
    <col min="15" max="15" width="6.25390625" style="29" customWidth="1"/>
    <col min="16" max="16384" width="9.125" style="29" customWidth="1"/>
  </cols>
  <sheetData>
    <row r="1" ht="15.75">
      <c r="A1" s="29" t="s">
        <v>145</v>
      </c>
    </row>
    <row r="2" ht="15.75">
      <c r="A2" s="29" t="s">
        <v>146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.75">
      <c r="A11" s="38" t="s">
        <v>48</v>
      </c>
      <c r="B11" s="39" t="s">
        <v>446</v>
      </c>
      <c r="C11" s="39">
        <v>200</v>
      </c>
      <c r="D11" s="48">
        <v>17.39</v>
      </c>
      <c r="E11" s="48">
        <v>35.49</v>
      </c>
      <c r="F11" s="48">
        <v>3.53</v>
      </c>
      <c r="G11" s="48">
        <v>401.85</v>
      </c>
      <c r="H11" s="48">
        <v>0.16</v>
      </c>
      <c r="I11" s="48">
        <v>0.47</v>
      </c>
      <c r="J11" s="48">
        <v>0.35</v>
      </c>
      <c r="K11" s="48">
        <v>1.38</v>
      </c>
      <c r="L11" s="48">
        <v>136.3</v>
      </c>
      <c r="M11" s="48">
        <v>289.8</v>
      </c>
      <c r="N11" s="48">
        <v>25.85</v>
      </c>
      <c r="O11" s="48">
        <v>3.06</v>
      </c>
    </row>
    <row r="12" spans="1:15" ht="15.75">
      <c r="A12" s="38"/>
      <c r="B12" s="46" t="s">
        <v>447</v>
      </c>
      <c r="C12" s="3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5.75">
      <c r="A13" s="38"/>
      <c r="B13" s="46" t="s">
        <v>448</v>
      </c>
      <c r="C13" s="3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5.75">
      <c r="A14" s="38"/>
      <c r="B14" s="46" t="s">
        <v>302</v>
      </c>
      <c r="C14" s="3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5.75">
      <c r="A15" s="38"/>
      <c r="B15" s="46" t="s">
        <v>449</v>
      </c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5.75">
      <c r="A16" s="38"/>
      <c r="B16" s="46" t="s">
        <v>273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 t="s">
        <v>58</v>
      </c>
      <c r="B17" s="39" t="s">
        <v>59</v>
      </c>
      <c r="C17" s="39">
        <v>200</v>
      </c>
      <c r="D17" s="48">
        <v>3.2</v>
      </c>
      <c r="E17" s="48">
        <v>2.7</v>
      </c>
      <c r="F17" s="48">
        <v>15.9</v>
      </c>
      <c r="G17" s="48">
        <v>79</v>
      </c>
      <c r="H17" s="48">
        <v>0.04</v>
      </c>
      <c r="I17" s="48">
        <v>1.3</v>
      </c>
      <c r="J17" s="48">
        <v>0.02</v>
      </c>
      <c r="K17" s="48">
        <v>0</v>
      </c>
      <c r="L17" s="48">
        <v>126</v>
      </c>
      <c r="M17" s="48">
        <v>90</v>
      </c>
      <c r="N17" s="48">
        <v>14</v>
      </c>
      <c r="O17" s="48">
        <v>0.1</v>
      </c>
    </row>
    <row r="18" spans="1:15" ht="15.75">
      <c r="A18" s="38"/>
      <c r="B18" s="46" t="s">
        <v>60</v>
      </c>
      <c r="C18" s="3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38"/>
      <c r="B19" s="46" t="s">
        <v>61</v>
      </c>
      <c r="C19" s="3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62</v>
      </c>
      <c r="C20" s="3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47" t="s">
        <v>126</v>
      </c>
      <c r="B21" s="39" t="s">
        <v>127</v>
      </c>
      <c r="C21" s="39">
        <v>35</v>
      </c>
      <c r="D21" s="48">
        <v>5</v>
      </c>
      <c r="E21" s="48">
        <v>8.1</v>
      </c>
      <c r="F21" s="48">
        <v>7.4</v>
      </c>
      <c r="G21" s="48">
        <v>123</v>
      </c>
      <c r="H21" s="48">
        <v>0.02</v>
      </c>
      <c r="I21" s="48">
        <v>0.1</v>
      </c>
      <c r="J21" s="48">
        <v>0.06</v>
      </c>
      <c r="K21" s="48">
        <v>0.3</v>
      </c>
      <c r="L21" s="48">
        <v>137</v>
      </c>
      <c r="M21" s="48">
        <v>99</v>
      </c>
      <c r="N21" s="48">
        <v>10</v>
      </c>
      <c r="O21" s="48">
        <v>0.3</v>
      </c>
    </row>
    <row r="22" spans="1:15" ht="15.75">
      <c r="A22" s="46"/>
      <c r="B22" s="46" t="s">
        <v>288</v>
      </c>
      <c r="C22" s="3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.75">
      <c r="A23" s="46"/>
      <c r="B23" s="46" t="s">
        <v>157</v>
      </c>
      <c r="C23" s="3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38"/>
      <c r="B24" s="46" t="s">
        <v>158</v>
      </c>
      <c r="C24" s="3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38" t="s">
        <v>42</v>
      </c>
      <c r="B25" s="39" t="s">
        <v>41</v>
      </c>
      <c r="C25" s="39">
        <v>30</v>
      </c>
      <c r="D25" s="48">
        <v>1.98</v>
      </c>
      <c r="E25" s="48">
        <v>0.36</v>
      </c>
      <c r="F25" s="48">
        <v>10.02</v>
      </c>
      <c r="G25" s="48">
        <v>52.2</v>
      </c>
      <c r="H25" s="48">
        <v>0.054</v>
      </c>
      <c r="I25" s="48">
        <v>0</v>
      </c>
      <c r="J25" s="48">
        <v>0</v>
      </c>
      <c r="K25" s="48">
        <v>0.42</v>
      </c>
      <c r="L25" s="48">
        <v>10.5</v>
      </c>
      <c r="M25" s="48">
        <v>47.4</v>
      </c>
      <c r="N25" s="48">
        <v>14.1</v>
      </c>
      <c r="O25" s="48">
        <v>1.17</v>
      </c>
    </row>
    <row r="26" spans="1:15" ht="15.75">
      <c r="A26" s="38" t="s">
        <v>147</v>
      </c>
      <c r="B26" s="39" t="s">
        <v>148</v>
      </c>
      <c r="C26" s="39">
        <v>200</v>
      </c>
      <c r="D26" s="48">
        <v>0.8</v>
      </c>
      <c r="E26" s="48">
        <v>0.8</v>
      </c>
      <c r="F26" s="48">
        <v>19.6</v>
      </c>
      <c r="G26" s="48">
        <v>94</v>
      </c>
      <c r="H26" s="48">
        <v>0.06</v>
      </c>
      <c r="I26" s="48">
        <v>20</v>
      </c>
      <c r="J26" s="48">
        <v>0</v>
      </c>
      <c r="K26" s="48">
        <v>0</v>
      </c>
      <c r="L26" s="48">
        <v>32</v>
      </c>
      <c r="M26" s="48">
        <v>22</v>
      </c>
      <c r="N26" s="48">
        <v>18</v>
      </c>
      <c r="O26" s="48">
        <v>4.4</v>
      </c>
    </row>
    <row r="27" spans="1:15" ht="15.75">
      <c r="A27" s="38"/>
      <c r="B27" s="39" t="s">
        <v>25</v>
      </c>
      <c r="C27" s="39"/>
      <c r="D27" s="49">
        <f>SUM(D11:D26)</f>
        <v>28.37</v>
      </c>
      <c r="E27" s="49">
        <f aca="true" t="shared" si="0" ref="E27:O27">SUM(E11:E26)</f>
        <v>47.45</v>
      </c>
      <c r="F27" s="49">
        <f t="shared" si="0"/>
        <v>56.449999999999996</v>
      </c>
      <c r="G27" s="49">
        <f t="shared" si="0"/>
        <v>750.0500000000001</v>
      </c>
      <c r="H27" s="49">
        <f t="shared" si="0"/>
        <v>0.334</v>
      </c>
      <c r="I27" s="49">
        <f t="shared" si="0"/>
        <v>21.87</v>
      </c>
      <c r="J27" s="49">
        <f t="shared" si="0"/>
        <v>0.43</v>
      </c>
      <c r="K27" s="49">
        <f t="shared" si="0"/>
        <v>2.1</v>
      </c>
      <c r="L27" s="49">
        <f t="shared" si="0"/>
        <v>441.8</v>
      </c>
      <c r="M27" s="49">
        <f t="shared" si="0"/>
        <v>548.2</v>
      </c>
      <c r="N27" s="49">
        <f t="shared" si="0"/>
        <v>81.95</v>
      </c>
      <c r="O27" s="49">
        <f t="shared" si="0"/>
        <v>9.030000000000001</v>
      </c>
    </row>
    <row r="28" spans="1:15" ht="15.75">
      <c r="A28" s="38"/>
      <c r="B28" s="38"/>
      <c r="C28" s="3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38"/>
      <c r="B29" s="41" t="s">
        <v>26</v>
      </c>
      <c r="C29" s="3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38" t="s">
        <v>319</v>
      </c>
      <c r="B30" s="39" t="s">
        <v>320</v>
      </c>
      <c r="C30" s="39">
        <v>100</v>
      </c>
      <c r="D30" s="63">
        <v>1.55</v>
      </c>
      <c r="E30" s="63">
        <v>0.08</v>
      </c>
      <c r="F30" s="63">
        <v>23.15</v>
      </c>
      <c r="G30" s="63">
        <v>93.58</v>
      </c>
      <c r="H30" s="63">
        <v>0.09</v>
      </c>
      <c r="I30" s="63">
        <v>7.01</v>
      </c>
      <c r="J30" s="63">
        <v>0.74</v>
      </c>
      <c r="K30" s="63">
        <v>0.75</v>
      </c>
      <c r="L30" s="63">
        <v>62.57</v>
      </c>
      <c r="M30" s="63">
        <v>83.65</v>
      </c>
      <c r="N30" s="63">
        <v>49.06</v>
      </c>
      <c r="O30" s="63">
        <v>1.03</v>
      </c>
    </row>
    <row r="31" spans="1:15" ht="15.75">
      <c r="A31" s="38"/>
      <c r="B31" s="46" t="s">
        <v>321</v>
      </c>
      <c r="C31" s="3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8"/>
      <c r="B32" s="46" t="s">
        <v>322</v>
      </c>
      <c r="C32" s="39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5.75">
      <c r="A33" s="38"/>
      <c r="B33" s="46" t="s">
        <v>323</v>
      </c>
      <c r="C33" s="39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5.75">
      <c r="A34" s="38" t="s">
        <v>149</v>
      </c>
      <c r="B34" s="39" t="s">
        <v>150</v>
      </c>
      <c r="C34" s="45" t="s">
        <v>151</v>
      </c>
      <c r="D34" s="48">
        <v>1.75</v>
      </c>
      <c r="E34" s="48" t="s">
        <v>290</v>
      </c>
      <c r="F34" s="48">
        <v>7.77</v>
      </c>
      <c r="G34" s="48">
        <v>83</v>
      </c>
      <c r="H34" s="48">
        <v>0.06</v>
      </c>
      <c r="I34" s="48">
        <v>18.47</v>
      </c>
      <c r="J34" s="48">
        <v>0</v>
      </c>
      <c r="K34" s="48">
        <v>2.37</v>
      </c>
      <c r="L34" s="48">
        <v>34</v>
      </c>
      <c r="M34" s="48">
        <v>47.5</v>
      </c>
      <c r="N34" s="48">
        <v>22.25</v>
      </c>
      <c r="O34" s="48">
        <v>0.8</v>
      </c>
    </row>
    <row r="35" spans="1:15" ht="15.75">
      <c r="A35" s="38"/>
      <c r="B35" s="46" t="s">
        <v>152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38"/>
      <c r="B36" s="46" t="s">
        <v>153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72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73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154</v>
      </c>
      <c r="C39" s="3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74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54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38" t="s">
        <v>124</v>
      </c>
      <c r="B42" s="40" t="s">
        <v>125</v>
      </c>
      <c r="C42" s="39">
        <v>10</v>
      </c>
      <c r="D42" s="48">
        <v>0.25</v>
      </c>
      <c r="E42" s="48">
        <v>1.5</v>
      </c>
      <c r="F42" s="48">
        <v>1.35</v>
      </c>
      <c r="G42" s="48">
        <v>16</v>
      </c>
      <c r="H42" s="48">
        <v>0.01</v>
      </c>
      <c r="I42" s="48">
        <v>0.05</v>
      </c>
      <c r="J42" s="48">
        <v>10</v>
      </c>
      <c r="K42" s="48">
        <v>0</v>
      </c>
      <c r="L42" s="48">
        <v>9</v>
      </c>
      <c r="M42" s="48">
        <v>6</v>
      </c>
      <c r="N42" s="48">
        <v>1</v>
      </c>
      <c r="O42" s="48">
        <v>0</v>
      </c>
    </row>
    <row r="43" spans="1:15" ht="15.75">
      <c r="A43" s="38" t="s">
        <v>247</v>
      </c>
      <c r="B43" s="39" t="s">
        <v>248</v>
      </c>
      <c r="C43" s="39">
        <v>100</v>
      </c>
      <c r="D43" s="48">
        <v>14.67</v>
      </c>
      <c r="E43" s="48">
        <v>16.13</v>
      </c>
      <c r="F43" s="48">
        <v>3.67</v>
      </c>
      <c r="G43" s="48">
        <v>218.67</v>
      </c>
      <c r="H43" s="48">
        <v>0.05</v>
      </c>
      <c r="I43" s="48">
        <v>1.07</v>
      </c>
      <c r="J43" s="48">
        <v>0.04</v>
      </c>
      <c r="K43" s="48">
        <v>0.53</v>
      </c>
      <c r="L43" s="48">
        <v>15.33</v>
      </c>
      <c r="M43" s="48">
        <v>158.67</v>
      </c>
      <c r="N43" s="48">
        <v>24.67</v>
      </c>
      <c r="O43" s="48">
        <v>2.2</v>
      </c>
    </row>
    <row r="44" spans="1:15" ht="15.75">
      <c r="A44" s="38"/>
      <c r="B44" s="46" t="s">
        <v>249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38"/>
      <c r="B45" s="46" t="s">
        <v>283</v>
      </c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38"/>
      <c r="B46" s="46" t="s">
        <v>284</v>
      </c>
      <c r="C46" s="3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5.75">
      <c r="A47" s="38"/>
      <c r="B47" s="46" t="s">
        <v>251</v>
      </c>
      <c r="C47" s="3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5.75">
      <c r="A48" s="38"/>
      <c r="B48" s="46" t="s">
        <v>285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286</v>
      </c>
      <c r="C49" s="3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250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/>
      <c r="B51" s="46" t="s">
        <v>252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ht="15.75">
      <c r="A52" s="38"/>
      <c r="B52" s="46" t="s">
        <v>287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 t="s">
        <v>534</v>
      </c>
      <c r="B53" s="39" t="s">
        <v>535</v>
      </c>
      <c r="C53" s="64">
        <v>180</v>
      </c>
      <c r="D53" s="63">
        <v>10.26</v>
      </c>
      <c r="E53" s="63">
        <v>9.42</v>
      </c>
      <c r="F53" s="63">
        <v>11.5</v>
      </c>
      <c r="G53" s="63">
        <v>303.66</v>
      </c>
      <c r="H53" s="63">
        <v>0.264</v>
      </c>
      <c r="I53" s="63">
        <v>0</v>
      </c>
      <c r="J53" s="63">
        <v>0.048</v>
      </c>
      <c r="K53" s="63">
        <v>0.744</v>
      </c>
      <c r="L53" s="63">
        <v>17.1</v>
      </c>
      <c r="M53" s="63">
        <v>243.18</v>
      </c>
      <c r="N53" s="63">
        <v>162.36</v>
      </c>
      <c r="O53" s="63">
        <v>5.46</v>
      </c>
    </row>
    <row r="54" spans="1:15" ht="15.75">
      <c r="A54" s="38"/>
      <c r="B54" s="46" t="s">
        <v>393</v>
      </c>
      <c r="C54" s="3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/>
      <c r="B55" s="46" t="s">
        <v>392</v>
      </c>
      <c r="C55" s="3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.75">
      <c r="A56" s="38" t="s">
        <v>144</v>
      </c>
      <c r="B56" s="39" t="s">
        <v>385</v>
      </c>
      <c r="C56" s="39">
        <v>200</v>
      </c>
      <c r="D56" s="48">
        <v>0.6</v>
      </c>
      <c r="E56" s="48">
        <v>0.4</v>
      </c>
      <c r="F56" s="48">
        <v>32.6</v>
      </c>
      <c r="G56" s="48">
        <v>140</v>
      </c>
      <c r="H56" s="48">
        <v>0.04</v>
      </c>
      <c r="I56" s="48">
        <v>4</v>
      </c>
      <c r="J56" s="48">
        <v>0</v>
      </c>
      <c r="K56" s="48">
        <v>0</v>
      </c>
      <c r="L56" s="48">
        <v>40</v>
      </c>
      <c r="M56" s="48">
        <v>24</v>
      </c>
      <c r="N56" s="48">
        <v>18</v>
      </c>
      <c r="O56" s="48">
        <v>0.8</v>
      </c>
    </row>
    <row r="57" spans="1:15" ht="15.75">
      <c r="A57" s="38" t="s">
        <v>503</v>
      </c>
      <c r="B57" s="39" t="s">
        <v>450</v>
      </c>
      <c r="C57" s="64">
        <v>45</v>
      </c>
      <c r="D57" s="63">
        <v>3.42</v>
      </c>
      <c r="E57" s="63">
        <v>0.36</v>
      </c>
      <c r="F57" s="63">
        <v>22.14</v>
      </c>
      <c r="G57" s="63">
        <v>105.75</v>
      </c>
      <c r="H57" s="63">
        <v>0.045</v>
      </c>
      <c r="I57" s="63">
        <v>0</v>
      </c>
      <c r="J57" s="63">
        <v>0</v>
      </c>
      <c r="K57" s="63">
        <v>0.495</v>
      </c>
      <c r="L57" s="63">
        <v>9</v>
      </c>
      <c r="M57" s="63">
        <v>29.25</v>
      </c>
      <c r="N57" s="63">
        <v>6.3</v>
      </c>
      <c r="O57" s="63">
        <v>0.495</v>
      </c>
    </row>
    <row r="58" spans="1:15" ht="15.75">
      <c r="A58" s="38" t="s">
        <v>42</v>
      </c>
      <c r="B58" s="39" t="s">
        <v>41</v>
      </c>
      <c r="C58" s="64">
        <v>40</v>
      </c>
      <c r="D58" s="63">
        <v>2.64</v>
      </c>
      <c r="E58" s="63">
        <v>0.48</v>
      </c>
      <c r="F58" s="63">
        <v>13.36</v>
      </c>
      <c r="G58" s="63">
        <v>69.6</v>
      </c>
      <c r="H58" s="63">
        <v>0.072</v>
      </c>
      <c r="I58" s="63">
        <v>0</v>
      </c>
      <c r="J58" s="63">
        <v>0</v>
      </c>
      <c r="K58" s="63">
        <v>0.56</v>
      </c>
      <c r="L58" s="63">
        <v>14</v>
      </c>
      <c r="M58" s="63">
        <v>63.2</v>
      </c>
      <c r="N58" s="63">
        <v>18.8</v>
      </c>
      <c r="O58" s="63">
        <v>1.56</v>
      </c>
    </row>
    <row r="59" spans="1:15" ht="15.75">
      <c r="A59" s="38"/>
      <c r="B59" s="39" t="s">
        <v>25</v>
      </c>
      <c r="C59" s="39"/>
      <c r="D59" s="49">
        <f>SUM(D30:D58)</f>
        <v>35.14</v>
      </c>
      <c r="E59" s="49">
        <f aca="true" t="shared" si="1" ref="E59:O59">SUM(E30:E58)</f>
        <v>28.37</v>
      </c>
      <c r="F59" s="49">
        <f t="shared" si="1"/>
        <v>115.53999999999999</v>
      </c>
      <c r="G59" s="49">
        <f t="shared" si="1"/>
        <v>1030.26</v>
      </c>
      <c r="H59" s="49">
        <f t="shared" si="1"/>
        <v>0.631</v>
      </c>
      <c r="I59" s="49">
        <f t="shared" si="1"/>
        <v>30.599999999999998</v>
      </c>
      <c r="J59" s="49">
        <f t="shared" si="1"/>
        <v>10.828</v>
      </c>
      <c r="K59" s="49">
        <f t="shared" si="1"/>
        <v>5.449</v>
      </c>
      <c r="L59" s="49">
        <f t="shared" si="1"/>
        <v>201</v>
      </c>
      <c r="M59" s="49">
        <f t="shared" si="1"/>
        <v>655.45</v>
      </c>
      <c r="N59" s="49">
        <f t="shared" si="1"/>
        <v>302.44000000000005</v>
      </c>
      <c r="O59" s="49">
        <f t="shared" si="1"/>
        <v>12.345</v>
      </c>
    </row>
    <row r="60" spans="1:15" ht="15.75">
      <c r="A60" s="38" t="s">
        <v>407</v>
      </c>
      <c r="B60" s="53" t="s">
        <v>430</v>
      </c>
      <c r="C60" s="64">
        <v>200</v>
      </c>
      <c r="D60" s="63">
        <v>5.8</v>
      </c>
      <c r="E60" s="63">
        <v>5</v>
      </c>
      <c r="F60" s="63">
        <v>8</v>
      </c>
      <c r="G60" s="63">
        <v>100</v>
      </c>
      <c r="H60" s="63">
        <v>0.08</v>
      </c>
      <c r="I60" s="63">
        <v>1.4</v>
      </c>
      <c r="J60" s="63">
        <v>0.04</v>
      </c>
      <c r="K60" s="63">
        <v>0</v>
      </c>
      <c r="L60" s="63">
        <v>240</v>
      </c>
      <c r="M60" s="63">
        <v>180</v>
      </c>
      <c r="N60" s="63">
        <v>28</v>
      </c>
      <c r="O60" s="63">
        <v>0.2</v>
      </c>
    </row>
    <row r="61" spans="1:15" ht="15.75">
      <c r="A61" s="50" t="s">
        <v>143</v>
      </c>
      <c r="B61" s="39" t="s">
        <v>282</v>
      </c>
      <c r="C61" s="39">
        <v>25</v>
      </c>
      <c r="D61" s="63">
        <v>0.2</v>
      </c>
      <c r="E61" s="63">
        <v>0.025</v>
      </c>
      <c r="F61" s="63">
        <v>20</v>
      </c>
      <c r="G61" s="63">
        <v>81.5</v>
      </c>
      <c r="H61" s="63">
        <v>0</v>
      </c>
      <c r="I61" s="63">
        <v>0</v>
      </c>
      <c r="J61" s="63">
        <v>0</v>
      </c>
      <c r="K61" s="63">
        <v>0</v>
      </c>
      <c r="L61" s="63">
        <v>6.25</v>
      </c>
      <c r="M61" s="63">
        <v>3</v>
      </c>
      <c r="N61" s="63">
        <v>1.5</v>
      </c>
      <c r="O61" s="63">
        <v>0.35</v>
      </c>
    </row>
    <row r="62" spans="1:15" ht="15.75">
      <c r="A62" s="38" t="s">
        <v>521</v>
      </c>
      <c r="B62" s="39" t="s">
        <v>522</v>
      </c>
      <c r="C62" s="64">
        <v>60</v>
      </c>
      <c r="D62" s="63">
        <v>5.16</v>
      </c>
      <c r="E62" s="63">
        <v>3</v>
      </c>
      <c r="F62" s="63">
        <v>31.68</v>
      </c>
      <c r="G62" s="63">
        <v>174</v>
      </c>
      <c r="H62" s="63">
        <v>0.07</v>
      </c>
      <c r="I62" s="63">
        <v>1.2</v>
      </c>
      <c r="J62" s="63">
        <v>0</v>
      </c>
      <c r="K62" s="63">
        <v>1.8</v>
      </c>
      <c r="L62" s="63">
        <v>9.6</v>
      </c>
      <c r="M62" s="63">
        <v>39.6</v>
      </c>
      <c r="N62" s="63">
        <v>8.4</v>
      </c>
      <c r="O62" s="63">
        <v>0.6</v>
      </c>
    </row>
    <row r="63" spans="1:15" ht="15.75">
      <c r="A63" s="38"/>
      <c r="B63" s="39" t="s">
        <v>25</v>
      </c>
      <c r="C63" s="64"/>
      <c r="D63" s="74">
        <f>D60+D62+D61</f>
        <v>11.16</v>
      </c>
      <c r="E63" s="74">
        <f aca="true" t="shared" si="2" ref="E63:O63">E60+E62+E61</f>
        <v>8.025</v>
      </c>
      <c r="F63" s="74">
        <f t="shared" si="2"/>
        <v>59.68</v>
      </c>
      <c r="G63" s="74">
        <f t="shared" si="2"/>
        <v>355.5</v>
      </c>
      <c r="H63" s="74">
        <f t="shared" si="2"/>
        <v>0.15000000000000002</v>
      </c>
      <c r="I63" s="74">
        <f t="shared" si="2"/>
        <v>2.5999999999999996</v>
      </c>
      <c r="J63" s="74">
        <f t="shared" si="2"/>
        <v>0.04</v>
      </c>
      <c r="K63" s="74">
        <f t="shared" si="2"/>
        <v>1.8</v>
      </c>
      <c r="L63" s="74">
        <f t="shared" si="2"/>
        <v>255.85</v>
      </c>
      <c r="M63" s="74">
        <f t="shared" si="2"/>
        <v>222.6</v>
      </c>
      <c r="N63" s="74">
        <f t="shared" si="2"/>
        <v>37.9</v>
      </c>
      <c r="O63" s="74">
        <f t="shared" si="2"/>
        <v>1.15</v>
      </c>
    </row>
    <row r="64" spans="1:15" ht="15.75">
      <c r="A64" s="38"/>
      <c r="B64" s="39" t="s">
        <v>27</v>
      </c>
      <c r="C64" s="39"/>
      <c r="D64" s="49">
        <f>D27+D59+D63</f>
        <v>74.67</v>
      </c>
      <c r="E64" s="49">
        <f aca="true" t="shared" si="3" ref="E64:O64">E27+E59+E63</f>
        <v>83.84500000000001</v>
      </c>
      <c r="F64" s="49">
        <f t="shared" si="3"/>
        <v>231.67</v>
      </c>
      <c r="G64" s="49">
        <f t="shared" si="3"/>
        <v>2135.81</v>
      </c>
      <c r="H64" s="49">
        <f t="shared" si="3"/>
        <v>1.1150000000000002</v>
      </c>
      <c r="I64" s="49">
        <f t="shared" si="3"/>
        <v>55.07</v>
      </c>
      <c r="J64" s="49">
        <f t="shared" si="3"/>
        <v>11.297999999999998</v>
      </c>
      <c r="K64" s="49">
        <f t="shared" si="3"/>
        <v>9.349</v>
      </c>
      <c r="L64" s="49">
        <f t="shared" si="3"/>
        <v>898.65</v>
      </c>
      <c r="M64" s="49">
        <f t="shared" si="3"/>
        <v>1426.25</v>
      </c>
      <c r="N64" s="49">
        <f t="shared" si="3"/>
        <v>422.29</v>
      </c>
      <c r="O64" s="49">
        <f t="shared" si="3"/>
        <v>22.525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46">
      <selection activeCell="A68" sqref="A68:O68"/>
    </sheetView>
  </sheetViews>
  <sheetFormatPr defaultColWidth="9.00390625" defaultRowHeight="12.75"/>
  <cols>
    <col min="1" max="1" width="10.25390625" style="29" customWidth="1"/>
    <col min="2" max="2" width="34.75390625" style="29" customWidth="1"/>
    <col min="3" max="3" width="9.125" style="42" customWidth="1"/>
    <col min="4" max="4" width="7.125" style="29" customWidth="1"/>
    <col min="5" max="6" width="7.00390625" style="29" customWidth="1"/>
    <col min="7" max="7" width="10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8.25390625" style="29" customWidth="1"/>
    <col min="13" max="13" width="8.125" style="29" customWidth="1"/>
    <col min="14" max="14" width="7.375" style="29" customWidth="1"/>
    <col min="15" max="15" width="6.25390625" style="29" customWidth="1"/>
    <col min="16" max="16384" width="9.125" style="29" customWidth="1"/>
  </cols>
  <sheetData>
    <row r="1" ht="15.75">
      <c r="A1" s="29" t="s">
        <v>155</v>
      </c>
    </row>
    <row r="2" ht="15.75">
      <c r="A2" s="29" t="s">
        <v>146</v>
      </c>
    </row>
    <row r="3" ht="15.75">
      <c r="A3" s="29" t="s">
        <v>1</v>
      </c>
    </row>
    <row r="4" ht="15.75">
      <c r="A4" s="29" t="s">
        <v>142</v>
      </c>
    </row>
    <row r="6" spans="1:15" ht="15.75">
      <c r="A6" s="99" t="s">
        <v>2</v>
      </c>
      <c r="B6" s="96" t="s">
        <v>303</v>
      </c>
      <c r="C6" s="96" t="s">
        <v>304</v>
      </c>
      <c r="D6" s="98" t="s">
        <v>23</v>
      </c>
      <c r="E6" s="98"/>
      <c r="F6" s="98"/>
      <c r="G6" s="96" t="s">
        <v>305</v>
      </c>
      <c r="H6" s="98" t="s">
        <v>13</v>
      </c>
      <c r="I6" s="98"/>
      <c r="J6" s="98"/>
      <c r="K6" s="98"/>
      <c r="L6" s="98" t="s">
        <v>18</v>
      </c>
      <c r="M6" s="98"/>
      <c r="N6" s="98"/>
      <c r="O6" s="98"/>
    </row>
    <row r="7" spans="1:15" ht="15.75">
      <c r="A7" s="100"/>
      <c r="B7" s="102"/>
      <c r="C7" s="102"/>
      <c r="D7" s="96" t="s">
        <v>7</v>
      </c>
      <c r="E7" s="96" t="s">
        <v>8</v>
      </c>
      <c r="F7" s="96" t="s">
        <v>9</v>
      </c>
      <c r="G7" s="102"/>
      <c r="H7" s="96" t="s">
        <v>14</v>
      </c>
      <c r="I7" s="96" t="s">
        <v>15</v>
      </c>
      <c r="J7" s="96" t="s">
        <v>16</v>
      </c>
      <c r="K7" s="96" t="s">
        <v>17</v>
      </c>
      <c r="L7" s="96" t="s">
        <v>19</v>
      </c>
      <c r="M7" s="96" t="s">
        <v>20</v>
      </c>
      <c r="N7" s="96" t="s">
        <v>21</v>
      </c>
      <c r="O7" s="96" t="s">
        <v>22</v>
      </c>
    </row>
    <row r="8" spans="1:15" ht="15.75">
      <c r="A8" s="10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5.75">
      <c r="A9" s="51">
        <v>1</v>
      </c>
      <c r="B9" s="54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</row>
    <row r="10" spans="1:15" ht="15.75">
      <c r="A10" s="38"/>
      <c r="B10" s="41" t="s">
        <v>24</v>
      </c>
      <c r="C10" s="4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5.75">
      <c r="A11" s="38" t="s">
        <v>476</v>
      </c>
      <c r="B11" s="39" t="s">
        <v>477</v>
      </c>
      <c r="C11" s="39">
        <v>100</v>
      </c>
      <c r="D11" s="63">
        <v>1.1</v>
      </c>
      <c r="E11" s="63">
        <v>10.1</v>
      </c>
      <c r="F11" s="63">
        <v>9.1</v>
      </c>
      <c r="G11" s="63">
        <v>132</v>
      </c>
      <c r="H11" s="63">
        <v>0.06</v>
      </c>
      <c r="I11" s="63">
        <v>3.2</v>
      </c>
      <c r="J11" s="63">
        <v>0</v>
      </c>
      <c r="K11" s="63">
        <v>4.7</v>
      </c>
      <c r="L11" s="63">
        <v>24</v>
      </c>
      <c r="M11" s="63">
        <v>49</v>
      </c>
      <c r="N11" s="63">
        <v>33</v>
      </c>
      <c r="O11" s="63">
        <v>0.6</v>
      </c>
    </row>
    <row r="12" spans="1:15" ht="15.75">
      <c r="A12" s="38"/>
      <c r="B12" s="46" t="s">
        <v>478</v>
      </c>
      <c r="C12" s="39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.75">
      <c r="A13" s="38"/>
      <c r="B13" s="46" t="s">
        <v>130</v>
      </c>
      <c r="C13" s="39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5.75">
      <c r="A14" s="38"/>
      <c r="B14" s="46" t="s">
        <v>479</v>
      </c>
      <c r="C14" s="39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5.75">
      <c r="A15" s="38" t="s">
        <v>177</v>
      </c>
      <c r="B15" s="39" t="s">
        <v>178</v>
      </c>
      <c r="C15" s="45" t="s">
        <v>45</v>
      </c>
      <c r="D15" s="48">
        <v>31.92</v>
      </c>
      <c r="E15" s="48">
        <v>33.52</v>
      </c>
      <c r="F15" s="48">
        <v>31.79</v>
      </c>
      <c r="G15" s="48">
        <v>565.25</v>
      </c>
      <c r="H15" s="48">
        <v>0.093</v>
      </c>
      <c r="I15" s="48">
        <v>0.8</v>
      </c>
      <c r="J15" s="48">
        <v>0.27</v>
      </c>
      <c r="K15" s="48">
        <v>0.93</v>
      </c>
      <c r="L15" s="48">
        <v>395</v>
      </c>
      <c r="M15" s="48">
        <v>461.51</v>
      </c>
      <c r="N15" s="48">
        <v>50.54</v>
      </c>
      <c r="O15" s="48">
        <v>1.33</v>
      </c>
    </row>
    <row r="16" spans="1:15" ht="15.75">
      <c r="A16" s="38"/>
      <c r="B16" s="46" t="s">
        <v>296</v>
      </c>
      <c r="C16" s="45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38"/>
      <c r="B17" s="46" t="s">
        <v>179</v>
      </c>
      <c r="C17" s="45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38"/>
      <c r="B18" s="46" t="s">
        <v>297</v>
      </c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5.75">
      <c r="A19" s="38"/>
      <c r="B19" s="46" t="s">
        <v>298</v>
      </c>
      <c r="C19" s="4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>
      <c r="A20" s="38"/>
      <c r="B20" s="46" t="s">
        <v>180</v>
      </c>
      <c r="C20" s="45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5.75">
      <c r="A21" s="38"/>
      <c r="B21" s="46" t="s">
        <v>63</v>
      </c>
      <c r="C21" s="4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5.75">
      <c r="A22" s="38"/>
      <c r="B22" s="46" t="s">
        <v>299</v>
      </c>
      <c r="C22" s="4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5.75">
      <c r="A23" s="38"/>
      <c r="B23" s="46" t="s">
        <v>300</v>
      </c>
      <c r="C23" s="4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5.75">
      <c r="A24" s="38"/>
      <c r="B24" s="46" t="s">
        <v>301</v>
      </c>
      <c r="C24" s="4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5.75">
      <c r="A25" s="38" t="s">
        <v>64</v>
      </c>
      <c r="B25" s="39" t="s">
        <v>65</v>
      </c>
      <c r="C25" s="39">
        <v>30</v>
      </c>
      <c r="D25" s="48">
        <v>2.16</v>
      </c>
      <c r="E25" s="48">
        <v>2.55</v>
      </c>
      <c r="F25" s="48">
        <v>16.65</v>
      </c>
      <c r="G25" s="48">
        <v>98.4</v>
      </c>
      <c r="H25" s="48">
        <v>0.02</v>
      </c>
      <c r="I25" s="48">
        <v>0.3</v>
      </c>
      <c r="J25" s="48">
        <v>0.01</v>
      </c>
      <c r="K25" s="48">
        <v>0.06</v>
      </c>
      <c r="L25" s="48">
        <v>92.1</v>
      </c>
      <c r="M25" s="48">
        <v>65.7</v>
      </c>
      <c r="N25" s="48">
        <v>10.2</v>
      </c>
      <c r="O25" s="48">
        <v>0.06</v>
      </c>
    </row>
    <row r="26" spans="1:15" ht="15.75">
      <c r="A26" s="38" t="s">
        <v>411</v>
      </c>
      <c r="B26" s="39" t="s">
        <v>412</v>
      </c>
      <c r="C26" s="68" t="s">
        <v>45</v>
      </c>
      <c r="D26" s="63">
        <v>0.1</v>
      </c>
      <c r="E26" s="63">
        <v>0</v>
      </c>
      <c r="F26" s="63">
        <v>15.2</v>
      </c>
      <c r="G26" s="63">
        <v>61</v>
      </c>
      <c r="H26" s="63">
        <v>0</v>
      </c>
      <c r="I26" s="63">
        <v>2.8</v>
      </c>
      <c r="J26" s="63">
        <v>0</v>
      </c>
      <c r="K26" s="63">
        <v>0</v>
      </c>
      <c r="L26" s="63">
        <v>14.2</v>
      </c>
      <c r="M26" s="63">
        <v>4</v>
      </c>
      <c r="N26" s="63">
        <v>2</v>
      </c>
      <c r="O26" s="63">
        <v>0.4</v>
      </c>
    </row>
    <row r="27" spans="1:15" ht="15.75">
      <c r="A27" s="38"/>
      <c r="B27" s="46" t="s">
        <v>413</v>
      </c>
      <c r="C27" s="6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ht="15.75">
      <c r="A28" s="38"/>
      <c r="B28" s="46" t="s">
        <v>414</v>
      </c>
      <c r="C28" s="68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5.75">
      <c r="A29" s="38"/>
      <c r="B29" s="46" t="s">
        <v>415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5.75">
      <c r="A30" s="38" t="s">
        <v>50</v>
      </c>
      <c r="B30" s="39" t="s">
        <v>51</v>
      </c>
      <c r="C30" s="39">
        <v>45</v>
      </c>
      <c r="D30" s="75">
        <v>3.375</v>
      </c>
      <c r="E30" s="75">
        <v>1.305</v>
      </c>
      <c r="F30" s="75">
        <v>23.13</v>
      </c>
      <c r="G30" s="75">
        <v>117.9</v>
      </c>
      <c r="H30" s="75">
        <v>0.045</v>
      </c>
      <c r="I30" s="75">
        <v>0</v>
      </c>
      <c r="J30" s="75">
        <v>0</v>
      </c>
      <c r="K30" s="75">
        <v>0.765</v>
      </c>
      <c r="L30" s="75">
        <v>8.55</v>
      </c>
      <c r="M30" s="75">
        <v>29.25</v>
      </c>
      <c r="N30" s="75">
        <v>5.85</v>
      </c>
      <c r="O30" s="75">
        <v>0.54</v>
      </c>
    </row>
    <row r="31" spans="1:15" ht="15.75">
      <c r="A31" s="38" t="s">
        <v>42</v>
      </c>
      <c r="B31" s="39" t="s">
        <v>41</v>
      </c>
      <c r="C31" s="39">
        <v>30</v>
      </c>
      <c r="D31" s="48">
        <v>1.98</v>
      </c>
      <c r="E31" s="48">
        <v>0.36</v>
      </c>
      <c r="F31" s="48">
        <v>10.02</v>
      </c>
      <c r="G31" s="48">
        <v>52.2</v>
      </c>
      <c r="H31" s="48">
        <v>0.054</v>
      </c>
      <c r="I31" s="48">
        <v>0</v>
      </c>
      <c r="J31" s="48">
        <v>0</v>
      </c>
      <c r="K31" s="48">
        <v>0.42</v>
      </c>
      <c r="L31" s="48">
        <v>10.5</v>
      </c>
      <c r="M31" s="48">
        <v>47.4</v>
      </c>
      <c r="N31" s="48">
        <v>14.1</v>
      </c>
      <c r="O31" s="48">
        <v>1.17</v>
      </c>
    </row>
    <row r="32" spans="1:15" ht="15.75">
      <c r="A32" s="38"/>
      <c r="B32" s="39" t="s">
        <v>25</v>
      </c>
      <c r="C32" s="39"/>
      <c r="D32" s="49">
        <f aca="true" t="shared" si="0" ref="D32:O32">SUM(D11:D31)</f>
        <v>40.635000000000005</v>
      </c>
      <c r="E32" s="49">
        <f t="shared" si="0"/>
        <v>47.835</v>
      </c>
      <c r="F32" s="49">
        <f t="shared" si="0"/>
        <v>105.88999999999999</v>
      </c>
      <c r="G32" s="49">
        <f t="shared" si="0"/>
        <v>1026.75</v>
      </c>
      <c r="H32" s="49">
        <f t="shared" si="0"/>
        <v>0.27199999999999996</v>
      </c>
      <c r="I32" s="49">
        <f t="shared" si="0"/>
        <v>7.1</v>
      </c>
      <c r="J32" s="49">
        <f t="shared" si="0"/>
        <v>0.28</v>
      </c>
      <c r="K32" s="49">
        <f t="shared" si="0"/>
        <v>6.874999999999999</v>
      </c>
      <c r="L32" s="49">
        <f t="shared" si="0"/>
        <v>544.35</v>
      </c>
      <c r="M32" s="49">
        <f t="shared" si="0"/>
        <v>656.86</v>
      </c>
      <c r="N32" s="49">
        <f t="shared" si="0"/>
        <v>115.68999999999998</v>
      </c>
      <c r="O32" s="49">
        <f t="shared" si="0"/>
        <v>4.1</v>
      </c>
    </row>
    <row r="33" spans="1:15" ht="15.75">
      <c r="A33" s="38"/>
      <c r="B33" s="38"/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38"/>
      <c r="B34" s="41" t="s">
        <v>26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31.5">
      <c r="A35" s="38" t="s">
        <v>312</v>
      </c>
      <c r="B35" s="52" t="s">
        <v>313</v>
      </c>
      <c r="C35" s="39">
        <v>100</v>
      </c>
      <c r="D35" s="63">
        <v>1.8</v>
      </c>
      <c r="E35" s="63">
        <v>6.2</v>
      </c>
      <c r="F35" s="63">
        <v>8.9</v>
      </c>
      <c r="G35" s="63">
        <v>99</v>
      </c>
      <c r="H35" s="63">
        <v>0.07</v>
      </c>
      <c r="I35" s="63">
        <v>10.1</v>
      </c>
      <c r="J35" s="63">
        <v>0</v>
      </c>
      <c r="K35" s="63">
        <v>2.8</v>
      </c>
      <c r="L35" s="63">
        <v>16</v>
      </c>
      <c r="M35" s="63">
        <v>46</v>
      </c>
      <c r="N35" s="63">
        <v>18</v>
      </c>
      <c r="O35" s="63">
        <v>0.7</v>
      </c>
    </row>
    <row r="36" spans="1:15" ht="15.75">
      <c r="A36" s="38"/>
      <c r="B36" s="46" t="s">
        <v>431</v>
      </c>
      <c r="C36" s="39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5.75">
      <c r="A37" s="38"/>
      <c r="B37" s="46" t="s">
        <v>432</v>
      </c>
      <c r="C37" s="39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ht="15.75">
      <c r="A38" s="38"/>
      <c r="B38" s="46" t="s">
        <v>314</v>
      </c>
      <c r="C38" s="39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ht="15.75">
      <c r="A39" s="38"/>
      <c r="B39" s="46" t="s">
        <v>81</v>
      </c>
      <c r="C39" s="39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5.75">
      <c r="A40" s="38"/>
      <c r="B40" s="46" t="s">
        <v>344</v>
      </c>
      <c r="C40" s="39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5.75">
      <c r="A41" s="38" t="s">
        <v>336</v>
      </c>
      <c r="B41" s="39" t="s">
        <v>337</v>
      </c>
      <c r="C41" s="64">
        <v>250</v>
      </c>
      <c r="D41" s="63">
        <v>1.93</v>
      </c>
      <c r="E41" s="63">
        <v>5.86</v>
      </c>
      <c r="F41" s="63">
        <v>12.59</v>
      </c>
      <c r="G41" s="63">
        <v>115.24</v>
      </c>
      <c r="H41" s="63">
        <v>0.16</v>
      </c>
      <c r="I41" s="63">
        <v>3.13</v>
      </c>
      <c r="J41" s="63">
        <v>0.01</v>
      </c>
      <c r="K41" s="63">
        <v>0.21</v>
      </c>
      <c r="L41" s="63">
        <v>28.43</v>
      </c>
      <c r="M41" s="63">
        <v>69.03</v>
      </c>
      <c r="N41" s="63">
        <v>26.6</v>
      </c>
      <c r="O41" s="63">
        <v>1.74</v>
      </c>
    </row>
    <row r="42" spans="1:15" ht="15.75">
      <c r="A42" s="38"/>
      <c r="B42" s="46" t="s">
        <v>338</v>
      </c>
      <c r="C42" s="64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15.75">
      <c r="A43" s="38"/>
      <c r="B43" s="46" t="s">
        <v>339</v>
      </c>
      <c r="C43" s="64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15.75">
      <c r="A44" s="38"/>
      <c r="B44" s="46" t="s">
        <v>40</v>
      </c>
      <c r="C44" s="6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5.75">
      <c r="A45" s="38"/>
      <c r="B45" s="46" t="s">
        <v>372</v>
      </c>
      <c r="C45" s="6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ht="15.75">
      <c r="A46" s="38"/>
      <c r="B46" s="46" t="s">
        <v>340</v>
      </c>
      <c r="C46" s="64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ht="15.75">
      <c r="A47" s="38"/>
      <c r="B47" s="46" t="s">
        <v>52</v>
      </c>
      <c r="C47" s="64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ht="15.75">
      <c r="A48" s="38"/>
      <c r="B48" s="46" t="s">
        <v>159</v>
      </c>
      <c r="C48" s="64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ht="15.75">
      <c r="A49" s="38"/>
      <c r="B49" s="46" t="s">
        <v>341</v>
      </c>
      <c r="C49" s="64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ht="15.75">
      <c r="A50" s="38" t="s">
        <v>342</v>
      </c>
      <c r="B50" s="39" t="s">
        <v>343</v>
      </c>
      <c r="C50" s="64">
        <v>120</v>
      </c>
      <c r="D50" s="63">
        <v>20.745</v>
      </c>
      <c r="E50" s="63">
        <v>21.09</v>
      </c>
      <c r="F50" s="63">
        <v>8.91</v>
      </c>
      <c r="G50" s="63">
        <v>306.855</v>
      </c>
      <c r="H50" s="63">
        <v>0.105</v>
      </c>
      <c r="I50" s="63">
        <v>1.2</v>
      </c>
      <c r="J50" s="63">
        <v>0.09</v>
      </c>
      <c r="K50" s="63">
        <v>0.345</v>
      </c>
      <c r="L50" s="63">
        <v>27.435</v>
      </c>
      <c r="M50" s="63">
        <v>130.29</v>
      </c>
      <c r="N50" s="63">
        <v>24</v>
      </c>
      <c r="O50" s="63">
        <v>1.71</v>
      </c>
    </row>
    <row r="51" spans="1:15" ht="15.75">
      <c r="A51" s="38"/>
      <c r="B51" s="46" t="s">
        <v>536</v>
      </c>
      <c r="C51" s="64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ht="15.75">
      <c r="A52" s="38"/>
      <c r="B52" s="46" t="s">
        <v>537</v>
      </c>
      <c r="C52" s="64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ht="15.75">
      <c r="A53" s="38"/>
      <c r="B53" s="46" t="s">
        <v>538</v>
      </c>
      <c r="C53" s="64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ht="15.75">
      <c r="A54" s="38"/>
      <c r="B54" s="46" t="s">
        <v>539</v>
      </c>
      <c r="C54" s="64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ht="15.75">
      <c r="A55" s="38" t="s">
        <v>132</v>
      </c>
      <c r="B55" s="39" t="s">
        <v>131</v>
      </c>
      <c r="C55" s="39">
        <v>180</v>
      </c>
      <c r="D55" s="48">
        <v>6.66</v>
      </c>
      <c r="E55" s="48">
        <v>6.48</v>
      </c>
      <c r="F55" s="48">
        <v>7.02</v>
      </c>
      <c r="G55" s="48">
        <v>113.4</v>
      </c>
      <c r="H55" s="48">
        <v>0.07200000000000001</v>
      </c>
      <c r="I55" s="48">
        <v>30.6</v>
      </c>
      <c r="J55" s="48">
        <v>0.054</v>
      </c>
      <c r="K55" s="48">
        <v>1.26</v>
      </c>
      <c r="L55" s="48">
        <v>109.8</v>
      </c>
      <c r="M55" s="48">
        <v>99</v>
      </c>
      <c r="N55" s="48">
        <v>43.2</v>
      </c>
      <c r="O55" s="48">
        <v>1.8</v>
      </c>
    </row>
    <row r="56" spans="1:15" ht="15.75">
      <c r="A56" s="38"/>
      <c r="B56" s="46" t="s">
        <v>292</v>
      </c>
      <c r="C56" s="44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.75">
      <c r="A57" s="38"/>
      <c r="B57" s="46" t="s">
        <v>291</v>
      </c>
      <c r="C57" s="44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.75">
      <c r="A58" s="38"/>
      <c r="B58" s="46" t="s">
        <v>203</v>
      </c>
      <c r="C58" s="44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38"/>
      <c r="B59" s="46" t="s">
        <v>198</v>
      </c>
      <c r="C59" s="44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5.75">
      <c r="A60" s="38"/>
      <c r="B60" s="46" t="s">
        <v>293</v>
      </c>
      <c r="C60" s="44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ht="15.75">
      <c r="A61" s="38"/>
      <c r="B61" s="46" t="s">
        <v>294</v>
      </c>
      <c r="C61" s="44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ht="15.75">
      <c r="A62" s="38"/>
      <c r="B62" s="46" t="s">
        <v>199</v>
      </c>
      <c r="C62" s="44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ht="15.75">
      <c r="A63" s="38"/>
      <c r="B63" s="46" t="s">
        <v>295</v>
      </c>
      <c r="C63" s="44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ht="15.75">
      <c r="A64" s="38"/>
      <c r="B64" s="46" t="s">
        <v>200</v>
      </c>
      <c r="C64" s="44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1:15" ht="15.75">
      <c r="A65" s="38" t="s">
        <v>43</v>
      </c>
      <c r="B65" s="39" t="s">
        <v>44</v>
      </c>
      <c r="C65" s="45" t="s">
        <v>45</v>
      </c>
      <c r="D65" s="48">
        <v>0.5</v>
      </c>
      <c r="E65" s="48">
        <v>0</v>
      </c>
      <c r="F65" s="48">
        <v>27</v>
      </c>
      <c r="G65" s="48">
        <v>110</v>
      </c>
      <c r="H65" s="48">
        <v>0.01</v>
      </c>
      <c r="I65" s="48">
        <v>0.5</v>
      </c>
      <c r="J65" s="48">
        <v>0</v>
      </c>
      <c r="K65" s="48">
        <v>0</v>
      </c>
      <c r="L65" s="48">
        <v>28</v>
      </c>
      <c r="M65" s="48">
        <v>19</v>
      </c>
      <c r="N65" s="48">
        <v>7</v>
      </c>
      <c r="O65" s="48">
        <v>1.5</v>
      </c>
    </row>
    <row r="66" spans="1:15" ht="15.75">
      <c r="A66" s="38"/>
      <c r="B66" s="46" t="s">
        <v>46</v>
      </c>
      <c r="C66" s="3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1:15" ht="15.75">
      <c r="A67" s="38"/>
      <c r="B67" s="46" t="s">
        <v>47</v>
      </c>
      <c r="C67" s="39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5.75">
      <c r="A68" s="78" t="s">
        <v>115</v>
      </c>
      <c r="B68" s="76" t="s">
        <v>32</v>
      </c>
      <c r="C68" s="84">
        <v>200</v>
      </c>
      <c r="D68" s="77">
        <v>3</v>
      </c>
      <c r="E68" s="77">
        <v>1</v>
      </c>
      <c r="F68" s="77">
        <v>42</v>
      </c>
      <c r="G68" s="77">
        <v>192</v>
      </c>
      <c r="H68" s="77">
        <v>0.08</v>
      </c>
      <c r="I68" s="77">
        <v>20</v>
      </c>
      <c r="J68" s="77">
        <v>0</v>
      </c>
      <c r="K68" s="77">
        <v>0</v>
      </c>
      <c r="L68" s="77">
        <v>16</v>
      </c>
      <c r="M68" s="77">
        <v>56</v>
      </c>
      <c r="N68" s="77">
        <v>84</v>
      </c>
      <c r="O68" s="77">
        <v>1.2</v>
      </c>
    </row>
    <row r="69" spans="1:15" ht="15.75">
      <c r="A69" s="38" t="s">
        <v>507</v>
      </c>
      <c r="B69" s="39" t="s">
        <v>39</v>
      </c>
      <c r="C69" s="64">
        <v>60</v>
      </c>
      <c r="D69" s="88">
        <v>4.7</v>
      </c>
      <c r="E69" s="88">
        <v>3.7</v>
      </c>
      <c r="F69" s="88">
        <v>34.2</v>
      </c>
      <c r="G69" s="88">
        <v>189</v>
      </c>
      <c r="H69" s="88">
        <v>0.06</v>
      </c>
      <c r="I69" s="88">
        <v>0</v>
      </c>
      <c r="J69" s="88">
        <v>0.03</v>
      </c>
      <c r="K69" s="88">
        <v>0.7</v>
      </c>
      <c r="L69" s="88">
        <v>10</v>
      </c>
      <c r="M69" s="88">
        <v>38</v>
      </c>
      <c r="N69" s="88">
        <v>7</v>
      </c>
      <c r="O69" s="88">
        <v>0.6</v>
      </c>
    </row>
    <row r="70" spans="1:15" ht="15.75">
      <c r="A70" s="38" t="s">
        <v>42</v>
      </c>
      <c r="B70" s="39" t="s">
        <v>41</v>
      </c>
      <c r="C70" s="64">
        <v>40</v>
      </c>
      <c r="D70" s="63">
        <v>2.64</v>
      </c>
      <c r="E70" s="63">
        <v>0.48</v>
      </c>
      <c r="F70" s="63">
        <v>13.36</v>
      </c>
      <c r="G70" s="63">
        <v>69.6</v>
      </c>
      <c r="H70" s="63">
        <v>0.072</v>
      </c>
      <c r="I70" s="63">
        <v>0</v>
      </c>
      <c r="J70" s="63">
        <v>0</v>
      </c>
      <c r="K70" s="63">
        <v>0.56</v>
      </c>
      <c r="L70" s="63">
        <v>14</v>
      </c>
      <c r="M70" s="63">
        <v>63.2</v>
      </c>
      <c r="N70" s="63">
        <v>18.8</v>
      </c>
      <c r="O70" s="63">
        <v>1.56</v>
      </c>
    </row>
    <row r="71" spans="1:15" ht="15.75">
      <c r="A71" s="38"/>
      <c r="B71" s="39" t="s">
        <v>25</v>
      </c>
      <c r="C71" s="39"/>
      <c r="D71" s="49">
        <f aca="true" t="shared" si="1" ref="D71:O71">SUM(D35:D70)</f>
        <v>41.97500000000001</v>
      </c>
      <c r="E71" s="49">
        <f t="shared" si="1"/>
        <v>44.809999999999995</v>
      </c>
      <c r="F71" s="49">
        <f t="shared" si="1"/>
        <v>153.98000000000002</v>
      </c>
      <c r="G71" s="49">
        <f t="shared" si="1"/>
        <v>1195.0949999999998</v>
      </c>
      <c r="H71" s="49">
        <f t="shared" si="1"/>
        <v>0.629</v>
      </c>
      <c r="I71" s="49">
        <f t="shared" si="1"/>
        <v>65.53</v>
      </c>
      <c r="J71" s="49">
        <f t="shared" si="1"/>
        <v>0.184</v>
      </c>
      <c r="K71" s="49">
        <f t="shared" si="1"/>
        <v>5.875</v>
      </c>
      <c r="L71" s="49">
        <f t="shared" si="1"/>
        <v>249.665</v>
      </c>
      <c r="M71" s="49">
        <f t="shared" si="1"/>
        <v>520.52</v>
      </c>
      <c r="N71" s="49">
        <f t="shared" si="1"/>
        <v>228.60000000000002</v>
      </c>
      <c r="O71" s="49">
        <f t="shared" si="1"/>
        <v>10.81</v>
      </c>
    </row>
    <row r="72" spans="1:15" ht="15.75">
      <c r="A72" s="38"/>
      <c r="B72" s="39" t="s">
        <v>404</v>
      </c>
      <c r="C72" s="6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ht="15.75">
      <c r="A73" s="38" t="s">
        <v>388</v>
      </c>
      <c r="B73" s="39" t="s">
        <v>384</v>
      </c>
      <c r="C73" s="39">
        <v>200</v>
      </c>
      <c r="D73" s="48">
        <v>1.4</v>
      </c>
      <c r="E73" s="48">
        <v>0.2</v>
      </c>
      <c r="F73" s="48">
        <v>26.4</v>
      </c>
      <c r="G73" s="48">
        <v>120</v>
      </c>
      <c r="H73" s="48">
        <v>0.08</v>
      </c>
      <c r="I73" s="48">
        <v>80</v>
      </c>
      <c r="J73" s="48">
        <v>0</v>
      </c>
      <c r="K73" s="48">
        <v>0</v>
      </c>
      <c r="L73" s="48">
        <v>36</v>
      </c>
      <c r="M73" s="48">
        <v>26</v>
      </c>
      <c r="N73" s="48">
        <v>22</v>
      </c>
      <c r="O73" s="48">
        <v>0.6</v>
      </c>
    </row>
    <row r="74" spans="1:15" ht="15.75">
      <c r="A74" s="83" t="s">
        <v>508</v>
      </c>
      <c r="B74" s="39" t="s">
        <v>509</v>
      </c>
      <c r="C74" s="64">
        <v>60</v>
      </c>
      <c r="D74" s="63">
        <v>8.37</v>
      </c>
      <c r="E74" s="63">
        <v>4.3</v>
      </c>
      <c r="F74" s="63">
        <v>25.33</v>
      </c>
      <c r="G74" s="63">
        <v>172.99</v>
      </c>
      <c r="H74" s="63">
        <v>0.06</v>
      </c>
      <c r="I74" s="63">
        <v>0.14</v>
      </c>
      <c r="J74" s="63">
        <v>0.04</v>
      </c>
      <c r="K74" s="63">
        <v>0.61</v>
      </c>
      <c r="L74" s="63">
        <v>50.59</v>
      </c>
      <c r="M74" s="63">
        <v>91.12</v>
      </c>
      <c r="N74" s="63">
        <v>11.6</v>
      </c>
      <c r="O74" s="63">
        <v>0.57</v>
      </c>
    </row>
    <row r="75" spans="1:15" ht="15.75">
      <c r="A75" s="38"/>
      <c r="B75" s="39"/>
      <c r="C75" s="3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 ht="15.75">
      <c r="A76" s="38"/>
      <c r="B76" s="39" t="s">
        <v>27</v>
      </c>
      <c r="C76" s="39"/>
      <c r="D76" s="49">
        <f aca="true" t="shared" si="2" ref="D76:O76">D32+D71+D73+D74</f>
        <v>92.38000000000002</v>
      </c>
      <c r="E76" s="49">
        <f t="shared" si="2"/>
        <v>97.145</v>
      </c>
      <c r="F76" s="49">
        <f t="shared" si="2"/>
        <v>311.59999999999997</v>
      </c>
      <c r="G76" s="49">
        <f t="shared" si="2"/>
        <v>2514.835</v>
      </c>
      <c r="H76" s="49">
        <f t="shared" si="2"/>
        <v>1.041</v>
      </c>
      <c r="I76" s="49">
        <f t="shared" si="2"/>
        <v>152.76999999999998</v>
      </c>
      <c r="J76" s="49">
        <f t="shared" si="2"/>
        <v>0.504</v>
      </c>
      <c r="K76" s="49">
        <f t="shared" si="2"/>
        <v>13.36</v>
      </c>
      <c r="L76" s="49">
        <f t="shared" si="2"/>
        <v>880.605</v>
      </c>
      <c r="M76" s="49">
        <f t="shared" si="2"/>
        <v>1294.5</v>
      </c>
      <c r="N76" s="49">
        <f t="shared" si="2"/>
        <v>377.89000000000004</v>
      </c>
      <c r="O76" s="49">
        <f t="shared" si="2"/>
        <v>16.08</v>
      </c>
    </row>
  </sheetData>
  <sheetProtection/>
  <mergeCells count="18"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  <mergeCell ref="L7:L8"/>
    <mergeCell ref="M7:M8"/>
    <mergeCell ref="N7:N8"/>
    <mergeCell ref="O7:O8"/>
    <mergeCell ref="H7:H8"/>
    <mergeCell ref="I7:I8"/>
    <mergeCell ref="J7:J8"/>
    <mergeCell ref="K7:K8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view="pageBreakPreview" zoomScaleSheetLayoutView="100" zoomScalePageLayoutView="0" workbookViewId="0" topLeftCell="A49">
      <selection activeCell="D72" sqref="D72:O72"/>
    </sheetView>
  </sheetViews>
  <sheetFormatPr defaultColWidth="9.00390625" defaultRowHeight="12.75"/>
  <cols>
    <col min="1" max="1" width="9.25390625" style="29" customWidth="1"/>
    <col min="2" max="2" width="34.875" style="29" customWidth="1"/>
    <col min="3" max="3" width="9.125" style="42" customWidth="1"/>
    <col min="4" max="4" width="8.875" style="29" customWidth="1"/>
    <col min="5" max="5" width="7.00390625" style="29" customWidth="1"/>
    <col min="6" max="6" width="7.25390625" style="29" customWidth="1"/>
    <col min="7" max="7" width="10.125" style="29" customWidth="1"/>
    <col min="8" max="8" width="6.25390625" style="29" customWidth="1"/>
    <col min="9" max="9" width="6.00390625" style="29" customWidth="1"/>
    <col min="10" max="10" width="6.375" style="29" customWidth="1"/>
    <col min="11" max="11" width="6.625" style="29" customWidth="1"/>
    <col min="12" max="12" width="7.625" style="29" customWidth="1"/>
    <col min="13" max="13" width="8.625" style="29" customWidth="1"/>
    <col min="14" max="14" width="7.875" style="29" customWidth="1"/>
    <col min="15" max="15" width="6.25390625" style="29" customWidth="1"/>
    <col min="16" max="16" width="0.74609375" style="29" customWidth="1"/>
    <col min="17" max="16384" width="9.125" style="29" customWidth="1"/>
  </cols>
  <sheetData>
    <row r="1" ht="15.75">
      <c r="A1" s="29" t="s">
        <v>160</v>
      </c>
    </row>
    <row r="2" ht="15.75">
      <c r="A2" s="29" t="s">
        <v>146</v>
      </c>
    </row>
    <row r="3" ht="15.75">
      <c r="A3" s="29" t="s">
        <v>1</v>
      </c>
    </row>
    <row r="4" ht="15.75">
      <c r="A4" s="29" t="s">
        <v>142</v>
      </c>
    </row>
    <row r="5" ht="16.5" thickBot="1"/>
    <row r="6" spans="1:15" ht="16.5" thickBot="1">
      <c r="A6" s="30" t="s">
        <v>2</v>
      </c>
      <c r="B6" s="31" t="s">
        <v>3</v>
      </c>
      <c r="C6" s="30" t="s">
        <v>5</v>
      </c>
      <c r="D6" s="103" t="s">
        <v>23</v>
      </c>
      <c r="E6" s="103"/>
      <c r="F6" s="103"/>
      <c r="G6" s="30" t="s">
        <v>10</v>
      </c>
      <c r="H6" s="103" t="s">
        <v>13</v>
      </c>
      <c r="I6" s="103"/>
      <c r="J6" s="103"/>
      <c r="K6" s="104"/>
      <c r="L6" s="105" t="s">
        <v>18</v>
      </c>
      <c r="M6" s="106"/>
      <c r="N6" s="106"/>
      <c r="O6" s="107"/>
    </row>
    <row r="7" spans="1:15" ht="15.75">
      <c r="A7" s="32"/>
      <c r="B7" s="33" t="s">
        <v>4</v>
      </c>
      <c r="C7" s="32" t="s">
        <v>6</v>
      </c>
      <c r="D7" s="31" t="s">
        <v>7</v>
      </c>
      <c r="E7" s="30" t="s">
        <v>8</v>
      </c>
      <c r="F7" s="31" t="s">
        <v>9</v>
      </c>
      <c r="G7" s="32" t="s">
        <v>11</v>
      </c>
      <c r="H7" s="31" t="s">
        <v>14</v>
      </c>
      <c r="I7" s="30" t="s">
        <v>15</v>
      </c>
      <c r="J7" s="31" t="s">
        <v>16</v>
      </c>
      <c r="K7" s="30" t="s">
        <v>17</v>
      </c>
      <c r="L7" s="33" t="s">
        <v>19</v>
      </c>
      <c r="M7" s="32" t="s">
        <v>20</v>
      </c>
      <c r="N7" s="33" t="s">
        <v>21</v>
      </c>
      <c r="O7" s="32" t="s">
        <v>22</v>
      </c>
    </row>
    <row r="8" spans="1:15" ht="16.5" thickBot="1">
      <c r="A8" s="32"/>
      <c r="B8" s="34"/>
      <c r="C8" s="32"/>
      <c r="D8" s="34"/>
      <c r="E8" s="35"/>
      <c r="F8" s="34"/>
      <c r="G8" s="32" t="s">
        <v>12</v>
      </c>
      <c r="H8" s="34"/>
      <c r="I8" s="35"/>
      <c r="J8" s="34"/>
      <c r="K8" s="35"/>
      <c r="L8" s="33"/>
      <c r="M8" s="32"/>
      <c r="N8" s="33"/>
      <c r="O8" s="32"/>
    </row>
    <row r="9" spans="1:15" ht="15.75">
      <c r="A9" s="30">
        <v>1</v>
      </c>
      <c r="B9" s="31">
        <v>2</v>
      </c>
      <c r="C9" s="30">
        <v>3</v>
      </c>
      <c r="D9" s="31">
        <v>4</v>
      </c>
      <c r="E9" s="30">
        <v>5</v>
      </c>
      <c r="F9" s="31">
        <v>6</v>
      </c>
      <c r="G9" s="30">
        <v>7</v>
      </c>
      <c r="H9" s="31">
        <v>8</v>
      </c>
      <c r="I9" s="30">
        <v>9</v>
      </c>
      <c r="J9" s="31">
        <v>10</v>
      </c>
      <c r="K9" s="30">
        <v>11</v>
      </c>
      <c r="L9" s="31">
        <v>12</v>
      </c>
      <c r="M9" s="30">
        <v>13</v>
      </c>
      <c r="N9" s="31">
        <v>14</v>
      </c>
      <c r="O9" s="30">
        <v>15</v>
      </c>
    </row>
    <row r="10" spans="1:15" ht="15.75">
      <c r="A10" s="38"/>
      <c r="B10" s="41" t="s">
        <v>24</v>
      </c>
      <c r="C10" s="4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.75">
      <c r="A11" s="38" t="s">
        <v>469</v>
      </c>
      <c r="B11" s="39" t="s">
        <v>433</v>
      </c>
      <c r="C11" s="64">
        <v>200</v>
      </c>
      <c r="D11" s="63">
        <v>5.55</v>
      </c>
      <c r="E11" s="63">
        <v>8.62</v>
      </c>
      <c r="F11" s="63">
        <v>32.39</v>
      </c>
      <c r="G11" s="63">
        <v>229.39</v>
      </c>
      <c r="H11" s="63">
        <v>0.16</v>
      </c>
      <c r="I11" s="63">
        <v>0.21</v>
      </c>
      <c r="J11" s="63">
        <v>0.35</v>
      </c>
      <c r="K11" s="63">
        <v>1.41</v>
      </c>
      <c r="L11" s="63">
        <v>143.4</v>
      </c>
      <c r="M11" s="63">
        <v>151.76</v>
      </c>
      <c r="N11" s="63">
        <v>25.87</v>
      </c>
      <c r="O11" s="63">
        <v>3.05</v>
      </c>
    </row>
    <row r="12" spans="1:15" ht="15.75">
      <c r="A12" s="78"/>
      <c r="B12" s="46" t="s">
        <v>466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5.75">
      <c r="A13" s="38"/>
      <c r="B13" s="46" t="s">
        <v>467</v>
      </c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5.75">
      <c r="A14" s="38"/>
      <c r="B14" s="46" t="s">
        <v>436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5.75">
      <c r="A15" s="38"/>
      <c r="B15" s="46" t="s">
        <v>468</v>
      </c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5.75">
      <c r="A16" s="38"/>
      <c r="B16" s="46" t="s">
        <v>437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5.75">
      <c r="A17" s="38"/>
      <c r="B17" s="46" t="s">
        <v>52</v>
      </c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5.75">
      <c r="A18" s="47" t="s">
        <v>33</v>
      </c>
      <c r="B18" s="39" t="s">
        <v>34</v>
      </c>
      <c r="C18" s="64">
        <v>200</v>
      </c>
      <c r="D18" s="63">
        <v>5</v>
      </c>
      <c r="E18" s="63">
        <v>4.4</v>
      </c>
      <c r="F18" s="63">
        <v>31.7</v>
      </c>
      <c r="G18" s="63">
        <v>186</v>
      </c>
      <c r="H18" s="63">
        <v>0.06</v>
      </c>
      <c r="I18" s="63">
        <v>1.7</v>
      </c>
      <c r="J18" s="63">
        <v>0.03</v>
      </c>
      <c r="K18" s="63">
        <v>0</v>
      </c>
      <c r="L18" s="63">
        <v>163</v>
      </c>
      <c r="M18" s="63">
        <v>150</v>
      </c>
      <c r="N18" s="63">
        <v>39</v>
      </c>
      <c r="O18" s="63">
        <v>1.3</v>
      </c>
    </row>
    <row r="19" spans="1:15" ht="15.75">
      <c r="A19" s="46"/>
      <c r="B19" s="46" t="s">
        <v>35</v>
      </c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5.75">
      <c r="A20" s="46"/>
      <c r="B20" s="46" t="s">
        <v>36</v>
      </c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5.75">
      <c r="A21" s="46"/>
      <c r="B21" s="46" t="s">
        <v>37</v>
      </c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5.75">
      <c r="A22" s="38" t="s">
        <v>161</v>
      </c>
      <c r="B22" s="39" t="s">
        <v>434</v>
      </c>
      <c r="C22" s="68" t="s">
        <v>435</v>
      </c>
      <c r="D22" s="63">
        <v>3.5</v>
      </c>
      <c r="E22" s="63">
        <v>4.4</v>
      </c>
      <c r="F22" s="63">
        <v>0</v>
      </c>
      <c r="G22" s="63">
        <v>54.6</v>
      </c>
      <c r="H22" s="63">
        <v>0</v>
      </c>
      <c r="I22" s="63">
        <v>0.1</v>
      </c>
      <c r="J22" s="63">
        <v>0.4</v>
      </c>
      <c r="K22" s="63">
        <v>0</v>
      </c>
      <c r="L22" s="63">
        <v>132</v>
      </c>
      <c r="M22" s="63">
        <v>75</v>
      </c>
      <c r="N22" s="63">
        <v>5.3</v>
      </c>
      <c r="O22" s="63">
        <v>0.2</v>
      </c>
    </row>
    <row r="23" spans="1:16" ht="15.75">
      <c r="A23" s="38" t="s">
        <v>42</v>
      </c>
      <c r="B23" s="39" t="s">
        <v>41</v>
      </c>
      <c r="C23" s="39">
        <v>30</v>
      </c>
      <c r="D23" s="48">
        <v>1.98</v>
      </c>
      <c r="E23" s="48">
        <v>0.36</v>
      </c>
      <c r="F23" s="48">
        <v>10.02</v>
      </c>
      <c r="G23" s="48">
        <v>52.2</v>
      </c>
      <c r="H23" s="48">
        <v>0.054</v>
      </c>
      <c r="I23" s="48">
        <v>0</v>
      </c>
      <c r="J23" s="48">
        <v>0</v>
      </c>
      <c r="K23" s="48">
        <v>0.42</v>
      </c>
      <c r="L23" s="48">
        <v>10.5</v>
      </c>
      <c r="M23" s="48">
        <v>47.4</v>
      </c>
      <c r="N23" s="48">
        <v>14.1</v>
      </c>
      <c r="O23" s="48">
        <v>1.17</v>
      </c>
      <c r="P23" s="87"/>
    </row>
    <row r="24" spans="1:15" ht="15.75">
      <c r="A24" s="38" t="s">
        <v>50</v>
      </c>
      <c r="B24" s="39" t="s">
        <v>51</v>
      </c>
      <c r="C24" s="39">
        <v>45</v>
      </c>
      <c r="D24" s="75">
        <v>3.375</v>
      </c>
      <c r="E24" s="75">
        <v>1.305</v>
      </c>
      <c r="F24" s="75">
        <v>23.13</v>
      </c>
      <c r="G24" s="75">
        <v>117.9</v>
      </c>
      <c r="H24" s="75">
        <v>0.045</v>
      </c>
      <c r="I24" s="75">
        <v>0</v>
      </c>
      <c r="J24" s="75">
        <v>0</v>
      </c>
      <c r="K24" s="75">
        <v>0.765</v>
      </c>
      <c r="L24" s="75">
        <v>8.55</v>
      </c>
      <c r="M24" s="75">
        <v>29.25</v>
      </c>
      <c r="N24" s="75">
        <v>5.85</v>
      </c>
      <c r="O24" s="75">
        <v>0.54</v>
      </c>
    </row>
    <row r="25" spans="1:15" ht="15.75">
      <c r="A25" s="38"/>
      <c r="B25" s="39" t="s">
        <v>25</v>
      </c>
      <c r="C25" s="39"/>
      <c r="D25" s="49">
        <f aca="true" t="shared" si="0" ref="D25:O25">SUM(D11:D24)</f>
        <v>19.405</v>
      </c>
      <c r="E25" s="49">
        <f t="shared" si="0"/>
        <v>19.085</v>
      </c>
      <c r="F25" s="49">
        <f t="shared" si="0"/>
        <v>97.24</v>
      </c>
      <c r="G25" s="49">
        <f t="shared" si="0"/>
        <v>640.09</v>
      </c>
      <c r="H25" s="49">
        <f t="shared" si="0"/>
        <v>0.319</v>
      </c>
      <c r="I25" s="49">
        <f t="shared" si="0"/>
        <v>2.01</v>
      </c>
      <c r="J25" s="49">
        <f t="shared" si="0"/>
        <v>0.78</v>
      </c>
      <c r="K25" s="49">
        <f t="shared" si="0"/>
        <v>2.5949999999999998</v>
      </c>
      <c r="L25" s="49">
        <f t="shared" si="0"/>
        <v>457.45</v>
      </c>
      <c r="M25" s="49">
        <f t="shared" si="0"/>
        <v>453.40999999999997</v>
      </c>
      <c r="N25" s="49">
        <f t="shared" si="0"/>
        <v>90.11999999999999</v>
      </c>
      <c r="O25" s="49">
        <f t="shared" si="0"/>
        <v>6.26</v>
      </c>
    </row>
    <row r="26" spans="1:15" ht="15.75">
      <c r="A26" s="38"/>
      <c r="B26" s="38"/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.75">
      <c r="A27" s="38"/>
      <c r="B27" s="41" t="s">
        <v>26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.75">
      <c r="A28" s="38" t="s">
        <v>454</v>
      </c>
      <c r="B28" s="79" t="s">
        <v>455</v>
      </c>
      <c r="C28" s="64">
        <v>100</v>
      </c>
      <c r="D28" s="63">
        <v>1.5</v>
      </c>
      <c r="E28" s="63">
        <v>5.5</v>
      </c>
      <c r="F28" s="63">
        <v>8.366</v>
      </c>
      <c r="G28" s="63">
        <v>89</v>
      </c>
      <c r="H28" s="63">
        <v>0.0166</v>
      </c>
      <c r="I28" s="63">
        <v>5.68</v>
      </c>
      <c r="J28" s="63">
        <v>0</v>
      </c>
      <c r="K28" s="63">
        <v>2.3</v>
      </c>
      <c r="L28" s="63">
        <v>33</v>
      </c>
      <c r="M28" s="63">
        <v>38</v>
      </c>
      <c r="N28" s="63">
        <v>19</v>
      </c>
      <c r="O28" s="63">
        <v>13</v>
      </c>
    </row>
    <row r="29" spans="1:15" ht="15.75">
      <c r="A29" s="38"/>
      <c r="B29" s="46" t="s">
        <v>456</v>
      </c>
      <c r="C29" s="6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ht="15.75">
      <c r="A30" s="38"/>
      <c r="B30" s="46" t="s">
        <v>438</v>
      </c>
      <c r="C30" s="6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5.75">
      <c r="A31" s="38" t="s">
        <v>66</v>
      </c>
      <c r="B31" s="39" t="s">
        <v>67</v>
      </c>
      <c r="C31" s="39">
        <v>250</v>
      </c>
      <c r="D31" s="48">
        <v>1.82</v>
      </c>
      <c r="E31" s="48">
        <v>5</v>
      </c>
      <c r="F31" s="48">
        <v>10.62</v>
      </c>
      <c r="G31" s="48">
        <v>95</v>
      </c>
      <c r="H31" s="48">
        <v>0.05</v>
      </c>
      <c r="I31" s="48">
        <v>10.3</v>
      </c>
      <c r="J31" s="48">
        <v>0</v>
      </c>
      <c r="K31" s="48">
        <v>2.4</v>
      </c>
      <c r="L31" s="48">
        <v>34.5</v>
      </c>
      <c r="M31" s="48">
        <v>53</v>
      </c>
      <c r="N31" s="48">
        <v>26.25</v>
      </c>
      <c r="O31" s="48">
        <v>1.2</v>
      </c>
    </row>
    <row r="32" spans="1:15" ht="15.75">
      <c r="A32" s="38"/>
      <c r="B32" s="46" t="s">
        <v>68</v>
      </c>
      <c r="C32" s="3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15.75">
      <c r="A33" s="38"/>
      <c r="B33" s="46" t="s">
        <v>69</v>
      </c>
      <c r="C33" s="3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5.75">
      <c r="A34" s="38"/>
      <c r="B34" s="46" t="s">
        <v>70</v>
      </c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15.75">
      <c r="A35" s="38"/>
      <c r="B35" s="46" t="s">
        <v>71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5.75">
      <c r="A36" s="38"/>
      <c r="B36" s="46" t="s">
        <v>72</v>
      </c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5.75">
      <c r="A37" s="38"/>
      <c r="B37" s="46" t="s">
        <v>73</v>
      </c>
      <c r="C37" s="3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5.75">
      <c r="A38" s="38"/>
      <c r="B38" s="46" t="s">
        <v>74</v>
      </c>
      <c r="C38" s="3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5.75">
      <c r="A39" s="38"/>
      <c r="B39" s="46" t="s">
        <v>53</v>
      </c>
      <c r="C39" s="45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38"/>
      <c r="B40" s="46" t="s">
        <v>75</v>
      </c>
      <c r="C40" s="3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1" spans="1:15" ht="15.75">
      <c r="A41" s="38"/>
      <c r="B41" s="46" t="s">
        <v>76</v>
      </c>
      <c r="C41" s="3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ht="15.75">
      <c r="A42" s="46" t="s">
        <v>307</v>
      </c>
      <c r="B42" s="53" t="s">
        <v>308</v>
      </c>
      <c r="C42" s="39">
        <v>20</v>
      </c>
      <c r="D42" s="48">
        <v>5.8</v>
      </c>
      <c r="E42" s="48">
        <v>2.1</v>
      </c>
      <c r="F42" s="48">
        <v>0.14</v>
      </c>
      <c r="G42" s="48">
        <v>43</v>
      </c>
      <c r="H42" s="48">
        <v>0.012</v>
      </c>
      <c r="I42" s="48">
        <v>8</v>
      </c>
      <c r="J42" s="48">
        <v>0</v>
      </c>
      <c r="K42" s="48">
        <v>0.14</v>
      </c>
      <c r="L42" s="48">
        <v>2.86</v>
      </c>
      <c r="M42" s="48">
        <v>44.17</v>
      </c>
      <c r="N42" s="48">
        <v>6.4</v>
      </c>
      <c r="O42" s="48">
        <v>0.37</v>
      </c>
    </row>
    <row r="43" spans="1:15" ht="15.75">
      <c r="A43" s="46"/>
      <c r="B43" s="46" t="s">
        <v>309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ht="15.75">
      <c r="A44" s="46"/>
      <c r="B44" s="46" t="s">
        <v>310</v>
      </c>
      <c r="C44" s="3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.75">
      <c r="A45" s="46"/>
      <c r="B45" s="46" t="s">
        <v>311</v>
      </c>
      <c r="C45" s="3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.75">
      <c r="A46" s="38" t="s">
        <v>124</v>
      </c>
      <c r="B46" s="39" t="s">
        <v>125</v>
      </c>
      <c r="C46" s="39">
        <v>10</v>
      </c>
      <c r="D46" s="48">
        <v>0.25</v>
      </c>
      <c r="E46" s="48">
        <v>1.5</v>
      </c>
      <c r="F46" s="48">
        <v>1.35</v>
      </c>
      <c r="G46" s="48">
        <v>16</v>
      </c>
      <c r="H46" s="48">
        <v>0.01</v>
      </c>
      <c r="I46" s="48">
        <v>0.05</v>
      </c>
      <c r="J46" s="48">
        <v>10</v>
      </c>
      <c r="K46" s="48">
        <v>0</v>
      </c>
      <c r="L46" s="48">
        <v>9</v>
      </c>
      <c r="M46" s="48">
        <v>6</v>
      </c>
      <c r="N46" s="48">
        <v>1</v>
      </c>
      <c r="O46" s="48">
        <v>0</v>
      </c>
    </row>
    <row r="47" spans="1:15" ht="15.75">
      <c r="A47" s="38" t="s">
        <v>55</v>
      </c>
      <c r="B47" s="39" t="s">
        <v>56</v>
      </c>
      <c r="C47" s="39">
        <v>180</v>
      </c>
      <c r="D47" s="48">
        <v>3.78</v>
      </c>
      <c r="E47" s="48">
        <v>7.92</v>
      </c>
      <c r="F47" s="48">
        <v>19.62</v>
      </c>
      <c r="G47" s="48">
        <v>165.6</v>
      </c>
      <c r="H47" s="48">
        <v>0.162</v>
      </c>
      <c r="I47" s="48">
        <v>6.12</v>
      </c>
      <c r="J47" s="48">
        <v>0.054</v>
      </c>
      <c r="K47" s="48">
        <v>0.18</v>
      </c>
      <c r="L47" s="48">
        <v>46.8</v>
      </c>
      <c r="M47" s="48">
        <v>102.6</v>
      </c>
      <c r="N47" s="48">
        <v>34.2</v>
      </c>
      <c r="O47" s="48">
        <v>1.26</v>
      </c>
    </row>
    <row r="48" spans="1:15" ht="15.75">
      <c r="A48" s="38"/>
      <c r="B48" s="46" t="s">
        <v>201</v>
      </c>
      <c r="C48" s="3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.75">
      <c r="A49" s="38"/>
      <c r="B49" s="46" t="s">
        <v>202</v>
      </c>
      <c r="C49" s="3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5" ht="15.75">
      <c r="A50" s="38"/>
      <c r="B50" s="46" t="s">
        <v>203</v>
      </c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ht="15.75">
      <c r="A51" s="38" t="s">
        <v>457</v>
      </c>
      <c r="B51" s="39" t="s">
        <v>458</v>
      </c>
      <c r="C51" s="39">
        <v>150</v>
      </c>
      <c r="D51" s="48">
        <v>23.85</v>
      </c>
      <c r="E51" s="48">
        <v>11.7</v>
      </c>
      <c r="F51" s="48">
        <v>4.8</v>
      </c>
      <c r="G51" s="48">
        <v>220.5</v>
      </c>
      <c r="H51" s="48">
        <v>0.14</v>
      </c>
      <c r="I51" s="48">
        <v>0.75</v>
      </c>
      <c r="J51" s="48">
        <v>0.09</v>
      </c>
      <c r="K51" s="48">
        <v>6.15</v>
      </c>
      <c r="L51" s="48">
        <v>60</v>
      </c>
      <c r="M51" s="48">
        <v>304.5</v>
      </c>
      <c r="N51" s="48">
        <v>37.5</v>
      </c>
      <c r="O51" s="48">
        <v>1.5</v>
      </c>
    </row>
    <row r="52" spans="1:15" ht="15.75">
      <c r="A52" s="38"/>
      <c r="B52" s="46" t="s">
        <v>459</v>
      </c>
      <c r="C52" s="3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38"/>
      <c r="B53" s="46" t="s">
        <v>460</v>
      </c>
      <c r="C53" s="3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1:15" ht="15.75">
      <c r="A54" s="38"/>
      <c r="B54" s="46" t="s">
        <v>461</v>
      </c>
      <c r="C54" s="3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15" ht="15.75">
      <c r="A55" s="38"/>
      <c r="B55" s="46" t="s">
        <v>462</v>
      </c>
      <c r="C55" s="45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ht="15.75">
      <c r="A56" s="38"/>
      <c r="B56" s="46" t="s">
        <v>463</v>
      </c>
      <c r="C56" s="3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.75">
      <c r="A57" s="38"/>
      <c r="B57" s="46" t="s">
        <v>464</v>
      </c>
      <c r="C57" s="3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.75">
      <c r="A58" s="38"/>
      <c r="B58" s="46" t="s">
        <v>465</v>
      </c>
      <c r="C58" s="3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ht="15.75">
      <c r="A59" s="38" t="s">
        <v>115</v>
      </c>
      <c r="B59" s="39" t="s">
        <v>32</v>
      </c>
      <c r="C59" s="39">
        <v>200</v>
      </c>
      <c r="D59" s="48">
        <v>3</v>
      </c>
      <c r="E59" s="48">
        <v>1</v>
      </c>
      <c r="F59" s="48">
        <v>42</v>
      </c>
      <c r="G59" s="48">
        <v>192</v>
      </c>
      <c r="H59" s="48">
        <v>0.08</v>
      </c>
      <c r="I59" s="48">
        <v>20</v>
      </c>
      <c r="J59" s="48">
        <v>0</v>
      </c>
      <c r="K59" s="48">
        <v>0</v>
      </c>
      <c r="L59" s="48">
        <v>16</v>
      </c>
      <c r="M59" s="48">
        <v>56</v>
      </c>
      <c r="N59" s="48">
        <v>84</v>
      </c>
      <c r="O59" s="48">
        <v>1.2</v>
      </c>
    </row>
    <row r="60" spans="1:15" ht="15.75">
      <c r="A60" s="38" t="s">
        <v>505</v>
      </c>
      <c r="B60" s="39" t="s">
        <v>412</v>
      </c>
      <c r="C60" s="68" t="s">
        <v>45</v>
      </c>
      <c r="D60" s="63">
        <v>0.1</v>
      </c>
      <c r="E60" s="63">
        <v>0</v>
      </c>
      <c r="F60" s="63">
        <v>15.2</v>
      </c>
      <c r="G60" s="63">
        <v>61</v>
      </c>
      <c r="H60" s="63">
        <v>0</v>
      </c>
      <c r="I60" s="63">
        <v>2.8</v>
      </c>
      <c r="J60" s="63">
        <v>0</v>
      </c>
      <c r="K60" s="63">
        <v>0</v>
      </c>
      <c r="L60" s="63">
        <v>14.2</v>
      </c>
      <c r="M60" s="63">
        <v>4</v>
      </c>
      <c r="N60" s="63">
        <v>2</v>
      </c>
      <c r="O60" s="63">
        <v>0.4</v>
      </c>
    </row>
    <row r="61" spans="1:15" ht="15.75">
      <c r="A61" s="38" t="s">
        <v>506</v>
      </c>
      <c r="B61" s="46" t="s">
        <v>413</v>
      </c>
      <c r="C61" s="68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15.75">
      <c r="A62" s="38"/>
      <c r="B62" s="46" t="s">
        <v>414</v>
      </c>
      <c r="C62" s="68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ht="15.75">
      <c r="A63" s="38"/>
      <c r="B63" s="46" t="s">
        <v>415</v>
      </c>
      <c r="C63" s="68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ht="15.75">
      <c r="A64" s="38" t="s">
        <v>503</v>
      </c>
      <c r="B64" s="39" t="s">
        <v>450</v>
      </c>
      <c r="C64" s="64">
        <v>45</v>
      </c>
      <c r="D64" s="63">
        <v>3.42</v>
      </c>
      <c r="E64" s="63">
        <v>0.36</v>
      </c>
      <c r="F64" s="63">
        <v>22.14</v>
      </c>
      <c r="G64" s="63">
        <v>105.75</v>
      </c>
      <c r="H64" s="63">
        <v>0.045</v>
      </c>
      <c r="I64" s="63">
        <v>0</v>
      </c>
      <c r="J64" s="63">
        <v>0</v>
      </c>
      <c r="K64" s="63">
        <v>0.495</v>
      </c>
      <c r="L64" s="63">
        <v>9</v>
      </c>
      <c r="M64" s="63">
        <v>29.25</v>
      </c>
      <c r="N64" s="63">
        <v>6.3</v>
      </c>
      <c r="O64" s="63">
        <v>0.495</v>
      </c>
    </row>
    <row r="65" spans="1:15" ht="15.75">
      <c r="A65" s="38" t="s">
        <v>42</v>
      </c>
      <c r="B65" s="39" t="s">
        <v>41</v>
      </c>
      <c r="C65" s="64">
        <v>40</v>
      </c>
      <c r="D65" s="63">
        <v>2.64</v>
      </c>
      <c r="E65" s="63">
        <v>0.48</v>
      </c>
      <c r="F65" s="63">
        <v>13.36</v>
      </c>
      <c r="G65" s="63">
        <v>69.6</v>
      </c>
      <c r="H65" s="63">
        <v>0.072</v>
      </c>
      <c r="I65" s="63">
        <v>0</v>
      </c>
      <c r="J65" s="63">
        <v>0</v>
      </c>
      <c r="K65" s="63">
        <v>0.56</v>
      </c>
      <c r="L65" s="63">
        <v>14</v>
      </c>
      <c r="M65" s="63">
        <v>63.2</v>
      </c>
      <c r="N65" s="63">
        <v>18.8</v>
      </c>
      <c r="O65" s="63">
        <v>1.56</v>
      </c>
    </row>
    <row r="66" spans="1:15" ht="15.75">
      <c r="A66" s="38"/>
      <c r="B66" s="39" t="s">
        <v>25</v>
      </c>
      <c r="C66" s="39"/>
      <c r="D66" s="49">
        <f aca="true" t="shared" si="1" ref="D66:O66">SUM(D28:D65)</f>
        <v>46.160000000000004</v>
      </c>
      <c r="E66" s="49">
        <f t="shared" si="1"/>
        <v>35.559999999999995</v>
      </c>
      <c r="F66" s="49">
        <f t="shared" si="1"/>
        <v>137.596</v>
      </c>
      <c r="G66" s="49">
        <f t="shared" si="1"/>
        <v>1057.45</v>
      </c>
      <c r="H66" s="49">
        <f t="shared" si="1"/>
        <v>0.5876</v>
      </c>
      <c r="I66" s="49">
        <f t="shared" si="1"/>
        <v>53.7</v>
      </c>
      <c r="J66" s="49">
        <f t="shared" si="1"/>
        <v>10.144</v>
      </c>
      <c r="K66" s="49">
        <f t="shared" si="1"/>
        <v>12.224999999999998</v>
      </c>
      <c r="L66" s="49">
        <f t="shared" si="1"/>
        <v>239.35999999999999</v>
      </c>
      <c r="M66" s="49">
        <f t="shared" si="1"/>
        <v>700.72</v>
      </c>
      <c r="N66" s="49">
        <f t="shared" si="1"/>
        <v>235.45000000000002</v>
      </c>
      <c r="O66" s="49">
        <f t="shared" si="1"/>
        <v>20.984999999999996</v>
      </c>
    </row>
    <row r="67" spans="1:15" ht="15.75">
      <c r="A67" s="38"/>
      <c r="B67" s="39" t="s">
        <v>404</v>
      </c>
      <c r="C67" s="39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5.75">
      <c r="A68" s="38" t="s">
        <v>407</v>
      </c>
      <c r="B68" s="39" t="s">
        <v>49</v>
      </c>
      <c r="C68" s="64">
        <v>200</v>
      </c>
      <c r="D68" s="63">
        <v>5.6</v>
      </c>
      <c r="E68" s="63">
        <v>6.4</v>
      </c>
      <c r="F68" s="63">
        <v>8.2</v>
      </c>
      <c r="G68" s="63">
        <v>112.5</v>
      </c>
      <c r="H68" s="63">
        <v>0.1</v>
      </c>
      <c r="I68" s="63">
        <v>1.4</v>
      </c>
      <c r="J68" s="63">
        <v>0</v>
      </c>
      <c r="K68" s="63">
        <v>0</v>
      </c>
      <c r="L68" s="63">
        <v>240</v>
      </c>
      <c r="M68" s="63">
        <v>180</v>
      </c>
      <c r="N68" s="63">
        <v>28</v>
      </c>
      <c r="O68" s="63">
        <v>0.2</v>
      </c>
    </row>
    <row r="69" spans="1:15" ht="15.75">
      <c r="A69" s="38"/>
      <c r="B69" s="46" t="s">
        <v>440</v>
      </c>
      <c r="C69" s="6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ht="15.75">
      <c r="A70" s="38" t="s">
        <v>128</v>
      </c>
      <c r="B70" s="39" t="s">
        <v>386</v>
      </c>
      <c r="C70" s="68" t="s">
        <v>494</v>
      </c>
      <c r="D70" s="82">
        <v>4.7</v>
      </c>
      <c r="E70" s="82">
        <v>4.8</v>
      </c>
      <c r="F70" s="82">
        <v>33.9</v>
      </c>
      <c r="G70" s="82">
        <v>198</v>
      </c>
      <c r="H70" s="82">
        <v>0.06</v>
      </c>
      <c r="I70" s="82">
        <v>0</v>
      </c>
      <c r="J70" s="82">
        <v>0.04</v>
      </c>
      <c r="K70" s="82">
        <v>0.7</v>
      </c>
      <c r="L70" s="82">
        <v>9</v>
      </c>
      <c r="M70" s="82">
        <v>37</v>
      </c>
      <c r="N70" s="82">
        <v>6</v>
      </c>
      <c r="O70" s="82">
        <v>0.5</v>
      </c>
    </row>
    <row r="71" spans="1:15" ht="15.75">
      <c r="A71" s="38"/>
      <c r="B71" s="39" t="s">
        <v>25</v>
      </c>
      <c r="C71" s="68"/>
      <c r="D71" s="91">
        <f>D68+D70</f>
        <v>10.3</v>
      </c>
      <c r="E71" s="91">
        <f aca="true" t="shared" si="2" ref="E71:O71">E68+E70</f>
        <v>11.2</v>
      </c>
      <c r="F71" s="91">
        <f t="shared" si="2"/>
        <v>42.099999999999994</v>
      </c>
      <c r="G71" s="91">
        <f t="shared" si="2"/>
        <v>310.5</v>
      </c>
      <c r="H71" s="91">
        <f t="shared" si="2"/>
        <v>0.16</v>
      </c>
      <c r="I71" s="91">
        <f t="shared" si="2"/>
        <v>1.4</v>
      </c>
      <c r="J71" s="91">
        <f t="shared" si="2"/>
        <v>0.04</v>
      </c>
      <c r="K71" s="91">
        <f t="shared" si="2"/>
        <v>0.7</v>
      </c>
      <c r="L71" s="91">
        <f t="shared" si="2"/>
        <v>249</v>
      </c>
      <c r="M71" s="91">
        <f t="shared" si="2"/>
        <v>217</v>
      </c>
      <c r="N71" s="91">
        <f t="shared" si="2"/>
        <v>34</v>
      </c>
      <c r="O71" s="91">
        <f t="shared" si="2"/>
        <v>0.7</v>
      </c>
    </row>
    <row r="72" spans="1:15" ht="15.75">
      <c r="A72" s="38"/>
      <c r="B72" s="39" t="s">
        <v>27</v>
      </c>
      <c r="C72" s="39"/>
      <c r="D72" s="49">
        <f>D25+D66+D71</f>
        <v>75.865</v>
      </c>
      <c r="E72" s="49">
        <f aca="true" t="shared" si="3" ref="E72:O72">E25+E66+E71</f>
        <v>65.845</v>
      </c>
      <c r="F72" s="49">
        <f t="shared" si="3"/>
        <v>276.93600000000004</v>
      </c>
      <c r="G72" s="49">
        <f t="shared" si="3"/>
        <v>2008.04</v>
      </c>
      <c r="H72" s="49">
        <f t="shared" si="3"/>
        <v>1.0666</v>
      </c>
      <c r="I72" s="49">
        <f t="shared" si="3"/>
        <v>57.11</v>
      </c>
      <c r="J72" s="49">
        <f t="shared" si="3"/>
        <v>10.963999999999999</v>
      </c>
      <c r="K72" s="49">
        <f t="shared" si="3"/>
        <v>15.519999999999996</v>
      </c>
      <c r="L72" s="49">
        <f t="shared" si="3"/>
        <v>945.81</v>
      </c>
      <c r="M72" s="49">
        <f t="shared" si="3"/>
        <v>1371.13</v>
      </c>
      <c r="N72" s="49">
        <f t="shared" si="3"/>
        <v>359.57</v>
      </c>
      <c r="O72" s="49">
        <f t="shared" si="3"/>
        <v>27.944999999999997</v>
      </c>
    </row>
  </sheetData>
  <sheetProtection/>
  <mergeCells count="3">
    <mergeCell ref="D6:F6"/>
    <mergeCell ref="H6:K6"/>
    <mergeCell ref="L6:O6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Иван</cp:lastModifiedBy>
  <cp:lastPrinted>2019-09-30T12:01:05Z</cp:lastPrinted>
  <dcterms:created xsi:type="dcterms:W3CDTF">2013-08-29T10:35:05Z</dcterms:created>
  <dcterms:modified xsi:type="dcterms:W3CDTF">2019-10-07T16:17:16Z</dcterms:modified>
  <cp:category/>
  <cp:version/>
  <cp:contentType/>
  <cp:contentStatus/>
</cp:coreProperties>
</file>